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Инвестционная программа\2018-исполнение ИП\2019\отчет по 320\Новая папка\Ежеквартальный\2 квартал 2019\D0809_1178617024948_86\"/>
    </mc:Choice>
  </mc:AlternateContent>
  <bookViews>
    <workbookView xWindow="0" yWindow="0" windowWidth="28800" windowHeight="12045"/>
  </bookViews>
  <sheets>
    <sheet name="10" sheetId="1" r:id="rId1"/>
  </sheets>
  <definedNames>
    <definedName name="_xlnm._FilterDatabase" localSheetId="0" hidden="1">'10'!$A$15:$S$217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" l="1"/>
  <c r="S23" i="1"/>
  <c r="S18" i="1" l="1"/>
  <c r="S44" i="1"/>
  <c r="S46" i="1"/>
  <c r="R48" i="1"/>
  <c r="S17" i="1"/>
  <c r="S19" i="1"/>
  <c r="S20" i="1"/>
  <c r="S21" i="1"/>
  <c r="S22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8" i="1"/>
  <c r="S155" i="1"/>
  <c r="S160" i="1"/>
  <c r="S164" i="1"/>
  <c r="S168" i="1"/>
  <c r="S169" i="1"/>
  <c r="S170" i="1"/>
  <c r="S171" i="1"/>
  <c r="S172" i="1"/>
  <c r="S173" i="1"/>
  <c r="S183" i="1"/>
  <c r="S184" i="1"/>
  <c r="S185" i="1"/>
  <c r="S186" i="1"/>
  <c r="S187" i="1"/>
  <c r="S189" i="1"/>
  <c r="S190" i="1"/>
  <c r="S191" i="1"/>
  <c r="S192" i="1"/>
  <c r="S201" i="1"/>
  <c r="S202" i="1"/>
  <c r="S206" i="1"/>
  <c r="S211" i="1"/>
  <c r="S213" i="1"/>
  <c r="S217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16" i="1"/>
  <c r="J155" i="1"/>
  <c r="L155" i="1" l="1"/>
  <c r="J82" i="1"/>
  <c r="I144" i="1"/>
  <c r="J144" i="1"/>
  <c r="J20" i="1" s="1"/>
  <c r="K144" i="1"/>
  <c r="L144" i="1"/>
  <c r="L20" i="1" s="1"/>
  <c r="M144" i="1"/>
  <c r="N144" i="1"/>
  <c r="O144" i="1"/>
  <c r="P144" i="1"/>
  <c r="H88" i="1"/>
  <c r="I88" i="1"/>
  <c r="J88" i="1"/>
  <c r="K88" i="1"/>
  <c r="L88" i="1"/>
  <c r="M88" i="1"/>
  <c r="N88" i="1"/>
  <c r="O88" i="1"/>
  <c r="P88" i="1"/>
  <c r="Q88" i="1"/>
  <c r="I20" i="1"/>
  <c r="K20" i="1"/>
  <c r="M20" i="1"/>
  <c r="N20" i="1"/>
  <c r="O20" i="1"/>
  <c r="P20" i="1"/>
  <c r="K45" i="1"/>
  <c r="K44" i="1" s="1"/>
  <c r="N45" i="1"/>
  <c r="N44" i="1" s="1"/>
  <c r="O45" i="1"/>
  <c r="O44" i="1" s="1"/>
  <c r="I46" i="1"/>
  <c r="I45" i="1" s="1"/>
  <c r="I44" i="1" s="1"/>
  <c r="J46" i="1"/>
  <c r="K46" i="1"/>
  <c r="L46" i="1"/>
  <c r="L45" i="1" s="1"/>
  <c r="L44" i="1" s="1"/>
  <c r="M46" i="1"/>
  <c r="M45" i="1" s="1"/>
  <c r="M44" i="1" s="1"/>
  <c r="N46" i="1"/>
  <c r="O46" i="1"/>
  <c r="P46" i="1"/>
  <c r="P45" i="1" s="1"/>
  <c r="P44" i="1" s="1"/>
  <c r="G16" i="1"/>
  <c r="G23" i="1"/>
  <c r="G20" i="1"/>
  <c r="G18" i="1"/>
  <c r="G44" i="1"/>
  <c r="G45" i="1"/>
  <c r="G144" i="1"/>
  <c r="G88" i="1"/>
  <c r="G46" i="1"/>
  <c r="J73" i="1"/>
  <c r="J65" i="1"/>
  <c r="J64" i="1"/>
  <c r="J63" i="1"/>
  <c r="J60" i="1"/>
  <c r="J58" i="1"/>
  <c r="J54" i="1"/>
  <c r="J53" i="1"/>
  <c r="J52" i="1"/>
  <c r="L217" i="1"/>
  <c r="L76" i="1"/>
  <c r="L83" i="1"/>
  <c r="L69" i="1"/>
  <c r="L68" i="1"/>
  <c r="L62" i="1"/>
  <c r="J45" i="1" l="1"/>
  <c r="J44" i="1" s="1"/>
  <c r="J18" i="1" s="1"/>
  <c r="J16" i="1" s="1"/>
  <c r="O18" i="1"/>
  <c r="O16" i="1" s="1"/>
  <c r="O23" i="1"/>
  <c r="N18" i="1"/>
  <c r="N16" i="1" s="1"/>
  <c r="N23" i="1"/>
  <c r="M18" i="1"/>
  <c r="M16" i="1" s="1"/>
  <c r="M23" i="1"/>
  <c r="I18" i="1"/>
  <c r="I16" i="1" s="1"/>
  <c r="I23" i="1"/>
  <c r="K18" i="1"/>
  <c r="K16" i="1" s="1"/>
  <c r="K23" i="1"/>
  <c r="P18" i="1"/>
  <c r="P16" i="1" s="1"/>
  <c r="P23" i="1"/>
  <c r="L18" i="1"/>
  <c r="L16" i="1" s="1"/>
  <c r="L23" i="1"/>
  <c r="J23" i="1"/>
  <c r="H217" i="1" l="1"/>
  <c r="Q217" i="1" s="1"/>
  <c r="H216" i="1"/>
  <c r="Q216" i="1" s="1"/>
  <c r="H215" i="1"/>
  <c r="H214" i="1"/>
  <c r="H213" i="1"/>
  <c r="Q213" i="1" s="1"/>
  <c r="H212" i="1"/>
  <c r="Q212" i="1" s="1"/>
  <c r="H211" i="1"/>
  <c r="H210" i="1"/>
  <c r="H209" i="1"/>
  <c r="Q209" i="1" s="1"/>
  <c r="H208" i="1"/>
  <c r="Q208" i="1" s="1"/>
  <c r="H207" i="1"/>
  <c r="H206" i="1"/>
  <c r="H205" i="1"/>
  <c r="Q205" i="1" s="1"/>
  <c r="H204" i="1"/>
  <c r="Q204" i="1" s="1"/>
  <c r="H203" i="1"/>
  <c r="H202" i="1"/>
  <c r="H201" i="1"/>
  <c r="Q201" i="1" s="1"/>
  <c r="H200" i="1"/>
  <c r="Q200" i="1" s="1"/>
  <c r="H199" i="1"/>
  <c r="H198" i="1"/>
  <c r="H197" i="1"/>
  <c r="Q197" i="1" s="1"/>
  <c r="H196" i="1"/>
  <c r="Q196" i="1" s="1"/>
  <c r="H195" i="1"/>
  <c r="H194" i="1"/>
  <c r="H193" i="1"/>
  <c r="Q193" i="1" s="1"/>
  <c r="H192" i="1"/>
  <c r="Q192" i="1" s="1"/>
  <c r="H191" i="1"/>
  <c r="H190" i="1"/>
  <c r="H189" i="1"/>
  <c r="Q189" i="1" s="1"/>
  <c r="H188" i="1"/>
  <c r="Q188" i="1" s="1"/>
  <c r="H187" i="1"/>
  <c r="H186" i="1"/>
  <c r="H185" i="1"/>
  <c r="Q185" i="1" s="1"/>
  <c r="H184" i="1"/>
  <c r="Q184" i="1" s="1"/>
  <c r="H183" i="1"/>
  <c r="H182" i="1"/>
  <c r="H181" i="1"/>
  <c r="Q181" i="1" s="1"/>
  <c r="H180" i="1"/>
  <c r="Q180" i="1" s="1"/>
  <c r="H179" i="1"/>
  <c r="H178" i="1"/>
  <c r="H177" i="1"/>
  <c r="Q177" i="1" s="1"/>
  <c r="H176" i="1"/>
  <c r="Q176" i="1" s="1"/>
  <c r="H175" i="1"/>
  <c r="H174" i="1"/>
  <c r="H173" i="1"/>
  <c r="Q173" i="1" s="1"/>
  <c r="H172" i="1"/>
  <c r="Q172" i="1" s="1"/>
  <c r="H171" i="1"/>
  <c r="H170" i="1"/>
  <c r="H169" i="1"/>
  <c r="Q169" i="1" s="1"/>
  <c r="H168" i="1"/>
  <c r="Q168" i="1" s="1"/>
  <c r="H167" i="1"/>
  <c r="H166" i="1"/>
  <c r="H165" i="1"/>
  <c r="Q165" i="1" s="1"/>
  <c r="H164" i="1"/>
  <c r="Q164" i="1" s="1"/>
  <c r="H163" i="1"/>
  <c r="H162" i="1"/>
  <c r="H161" i="1"/>
  <c r="Q161" i="1" s="1"/>
  <c r="H160" i="1"/>
  <c r="Q160" i="1" s="1"/>
  <c r="H159" i="1"/>
  <c r="H158" i="1"/>
  <c r="H157" i="1"/>
  <c r="Q157" i="1" s="1"/>
  <c r="H156" i="1"/>
  <c r="Q156" i="1" s="1"/>
  <c r="H155" i="1"/>
  <c r="H154" i="1"/>
  <c r="H153" i="1"/>
  <c r="Q153" i="1" s="1"/>
  <c r="H152" i="1"/>
  <c r="Q152" i="1" s="1"/>
  <c r="H151" i="1"/>
  <c r="H150" i="1"/>
  <c r="H149" i="1"/>
  <c r="Q149" i="1" s="1"/>
  <c r="H148" i="1"/>
  <c r="Q148" i="1" s="1"/>
  <c r="H147" i="1"/>
  <c r="H146" i="1"/>
  <c r="H145" i="1"/>
  <c r="Q145" i="1" s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48" i="1"/>
  <c r="H49" i="1"/>
  <c r="H50" i="1"/>
  <c r="H51" i="1"/>
  <c r="H52" i="1"/>
  <c r="Q52" i="1" s="1"/>
  <c r="H53" i="1"/>
  <c r="H54" i="1"/>
  <c r="H55" i="1"/>
  <c r="H56" i="1"/>
  <c r="H57" i="1"/>
  <c r="H58" i="1"/>
  <c r="Q58" i="1" s="1"/>
  <c r="H59" i="1"/>
  <c r="H60" i="1"/>
  <c r="H61" i="1"/>
  <c r="H62" i="1"/>
  <c r="H63" i="1"/>
  <c r="H64" i="1"/>
  <c r="Q64" i="1" s="1"/>
  <c r="H65" i="1"/>
  <c r="H66" i="1"/>
  <c r="H67" i="1"/>
  <c r="H68" i="1"/>
  <c r="Q68" i="1" s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46" i="1" s="1"/>
  <c r="H45" i="1" s="1"/>
  <c r="H44" i="1" s="1"/>
  <c r="H83" i="1"/>
  <c r="Q83" i="1" s="1"/>
  <c r="H84" i="1"/>
  <c r="H85" i="1"/>
  <c r="H86" i="1"/>
  <c r="H87" i="1"/>
  <c r="Q49" i="1"/>
  <c r="Q53" i="1"/>
  <c r="Q57" i="1"/>
  <c r="Q61" i="1"/>
  <c r="Q65" i="1"/>
  <c r="Q69" i="1"/>
  <c r="Q73" i="1"/>
  <c r="Q77" i="1"/>
  <c r="Q81" i="1"/>
  <c r="Q85" i="1"/>
  <c r="Q89" i="1"/>
  <c r="Q93" i="1"/>
  <c r="Q97" i="1"/>
  <c r="Q101" i="1"/>
  <c r="Q105" i="1"/>
  <c r="Q109" i="1"/>
  <c r="Q113" i="1"/>
  <c r="Q117" i="1"/>
  <c r="Q121" i="1"/>
  <c r="Q125" i="1"/>
  <c r="H47" i="1"/>
  <c r="Q47" i="1" s="1"/>
  <c r="Q215" i="1"/>
  <c r="Q214" i="1"/>
  <c r="Q211" i="1"/>
  <c r="Q210" i="1"/>
  <c r="Q207" i="1"/>
  <c r="Q206" i="1"/>
  <c r="Q203" i="1"/>
  <c r="Q202" i="1"/>
  <c r="Q199" i="1"/>
  <c r="Q198" i="1"/>
  <c r="Q195" i="1"/>
  <c r="Q194" i="1"/>
  <c r="Q191" i="1"/>
  <c r="Q190" i="1"/>
  <c r="Q187" i="1"/>
  <c r="Q186" i="1"/>
  <c r="Q183" i="1"/>
  <c r="Q182" i="1"/>
  <c r="Q179" i="1"/>
  <c r="Q178" i="1"/>
  <c r="Q175" i="1"/>
  <c r="Q174" i="1"/>
  <c r="Q171" i="1"/>
  <c r="Q170" i="1"/>
  <c r="Q167" i="1"/>
  <c r="Q166" i="1"/>
  <c r="Q163" i="1"/>
  <c r="Q162" i="1"/>
  <c r="Q159" i="1"/>
  <c r="Q158" i="1"/>
  <c r="Q154" i="1"/>
  <c r="Q151" i="1"/>
  <c r="Q150" i="1"/>
  <c r="Q147" i="1"/>
  <c r="Q146" i="1"/>
  <c r="Q124" i="1"/>
  <c r="Q123" i="1"/>
  <c r="Q122" i="1"/>
  <c r="Q120" i="1"/>
  <c r="Q119" i="1"/>
  <c r="Q118" i="1"/>
  <c r="Q116" i="1"/>
  <c r="Q115" i="1"/>
  <c r="Q114" i="1"/>
  <c r="Q112" i="1"/>
  <c r="Q111" i="1"/>
  <c r="Q110" i="1"/>
  <c r="Q108" i="1"/>
  <c r="Q107" i="1"/>
  <c r="Q106" i="1"/>
  <c r="Q104" i="1"/>
  <c r="Q103" i="1"/>
  <c r="Q102" i="1"/>
  <c r="Q100" i="1"/>
  <c r="Q99" i="1"/>
  <c r="Q98" i="1"/>
  <c r="Q96" i="1"/>
  <c r="Q95" i="1"/>
  <c r="Q94" i="1"/>
  <c r="Q92" i="1"/>
  <c r="Q91" i="1"/>
  <c r="Q90" i="1"/>
  <c r="Q48" i="1"/>
  <c r="Q50" i="1"/>
  <c r="Q51" i="1"/>
  <c r="Q54" i="1"/>
  <c r="Q55" i="1"/>
  <c r="Q56" i="1"/>
  <c r="Q59" i="1"/>
  <c r="Q60" i="1"/>
  <c r="Q62" i="1"/>
  <c r="Q63" i="1"/>
  <c r="Q66" i="1"/>
  <c r="Q67" i="1"/>
  <c r="Q70" i="1"/>
  <c r="Q71" i="1"/>
  <c r="Q72" i="1"/>
  <c r="Q74" i="1"/>
  <c r="Q75" i="1"/>
  <c r="Q76" i="1"/>
  <c r="Q78" i="1"/>
  <c r="Q79" i="1"/>
  <c r="Q80" i="1"/>
  <c r="Q84" i="1"/>
  <c r="Q86" i="1"/>
  <c r="Q87" i="1"/>
  <c r="Q155" i="1" l="1"/>
  <c r="Q144" i="1" s="1"/>
  <c r="Q20" i="1" s="1"/>
  <c r="H144" i="1"/>
  <c r="H20" i="1" s="1"/>
  <c r="H18" i="1"/>
  <c r="Q82" i="1"/>
  <c r="Q46" i="1" s="1"/>
  <c r="Q45" i="1" s="1"/>
  <c r="Q44" i="1" s="1"/>
  <c r="H16" i="1" l="1"/>
  <c r="H23" i="1"/>
  <c r="Q23" i="1"/>
  <c r="Q18" i="1"/>
  <c r="Q16" i="1" s="1"/>
</calcChain>
</file>

<file path=xl/sharedStrings.xml><?xml version="1.0" encoding="utf-8"?>
<sst xmlns="http://schemas.openxmlformats.org/spreadsheetml/2006/main" count="1466" uniqueCount="581">
  <si>
    <t>Приложение №10</t>
  </si>
  <si>
    <t>к приказу Минэнерго России</t>
  </si>
  <si>
    <t>от "25" апреля 2018 г. №320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</si>
  <si>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</si>
  <si>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</si>
  <si>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</si>
  <si>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</si>
  <si>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</si>
  <si>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</si>
  <si>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</si>
  <si>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</si>
  <si>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</si>
  <si>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</si>
  <si>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</si>
  <si>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</si>
  <si>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</si>
  <si>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</si>
  <si>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</si>
  <si>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</si>
  <si>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</si>
  <si>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</si>
  <si>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</si>
  <si>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</si>
  <si>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</si>
  <si>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</si>
  <si>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</si>
  <si>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</si>
  <si>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</si>
  <si>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</si>
  <si>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</si>
  <si>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</si>
  <si>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</si>
  <si>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</si>
  <si>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</si>
  <si>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</si>
  <si>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</si>
  <si>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</si>
  <si>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</si>
  <si>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</si>
  <si>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</si>
  <si>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</si>
  <si>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</si>
  <si>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</si>
  <si>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</si>
  <si>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</si>
  <si>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</si>
  <si>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</si>
  <si>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</si>
  <si>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</si>
  <si>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</si>
  <si>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</si>
  <si>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</si>
  <si>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</si>
  <si>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</si>
  <si>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</si>
  <si>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</si>
  <si>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</si>
  <si>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</si>
  <si>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</si>
  <si>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</si>
  <si>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</si>
  <si>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</si>
  <si>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</si>
  <si>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</si>
  <si>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</si>
  <si>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</si>
  <si>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</si>
  <si>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</si>
  <si>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</si>
  <si>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</si>
  <si>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</si>
  <si>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</si>
  <si>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</si>
  <si>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</si>
  <si>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</si>
  <si>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</si>
  <si>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</si>
  <si>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</si>
  <si>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</si>
  <si>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</si>
  <si>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</si>
  <si>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</si>
  <si>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</si>
  <si>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</si>
  <si>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</si>
  <si>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</si>
  <si>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</si>
  <si>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</si>
  <si>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</si>
  <si>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</si>
  <si>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</si>
  <si>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</si>
  <si>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</si>
  <si>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</si>
  <si>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</si>
  <si>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</si>
  <si>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</si>
  <si>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</si>
  <si>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</si>
  <si>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</si>
  <si>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</si>
  <si>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</si>
  <si>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</si>
  <si>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</si>
  <si>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</si>
  <si>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</si>
  <si>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</si>
  <si>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</si>
  <si>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</si>
  <si>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</si>
  <si>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</si>
  <si>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</si>
  <si>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</si>
  <si>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</si>
  <si>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</si>
  <si>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</si>
  <si>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</si>
  <si>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</si>
  <si>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</si>
  <si>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</si>
  <si>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</si>
  <si>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</si>
  <si>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</si>
  <si>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</si>
  <si>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</si>
  <si>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</si>
  <si>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</si>
  <si>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</si>
  <si>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</si>
  <si>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</si>
  <si>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</si>
  <si>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</si>
  <si>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</si>
  <si>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</si>
  <si>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</si>
  <si>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</si>
  <si>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</si>
  <si>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</si>
  <si>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</si>
  <si>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</si>
  <si>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</si>
  <si>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</si>
  <si>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</si>
  <si>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</si>
  <si>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</si>
  <si>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</si>
  <si>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</si>
  <si>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</si>
  <si>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</si>
  <si>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</si>
  <si>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</si>
  <si>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</si>
  <si>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</si>
  <si>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</si>
  <si>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</si>
  <si>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</si>
  <si>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</si>
  <si>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</si>
  <si>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</si>
  <si>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</si>
  <si>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</si>
  <si>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</si>
  <si>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</si>
  <si>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</si>
  <si>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</si>
  <si>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</si>
  <si>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</si>
  <si>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</si>
  <si>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</si>
  <si>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</si>
  <si>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</si>
  <si>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</si>
  <si>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</si>
  <si>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</si>
  <si>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</si>
  <si>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</si>
  <si>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</si>
  <si>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</si>
  <si>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</si>
  <si>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</si>
  <si>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</si>
  <si>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</si>
  <si>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</si>
  <si>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</si>
  <si>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</si>
  <si>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</si>
  <si>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</si>
  <si>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</si>
  <si>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</si>
  <si>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</si>
  <si>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</si>
  <si>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</si>
  <si>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Год раскрытия информации: 2019 год</t>
  </si>
  <si>
    <t>Финансирование капитальных вложений в 2019 году, млн рублей (с НДС)</t>
  </si>
  <si>
    <t xml:space="preserve"> Отчет о реализации инвестиционной программы  МП "ХМГЭС"</t>
  </si>
  <si>
    <t>Фактический объем финансирования капитальных вложений на 01.01.2019 г., млн. рублей (с НДС)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</si>
  <si>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</si>
  <si>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</si>
  <si>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</si>
  <si>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</si>
  <si>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</si>
  <si>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</si>
  <si>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</si>
  <si>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</si>
  <si>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</si>
  <si>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</si>
  <si>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</si>
  <si>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</si>
  <si>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</si>
  <si>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</si>
  <si>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</si>
  <si>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</si>
  <si>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</si>
  <si>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</si>
  <si>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Реконструкция ТП №1103</t>
  </si>
  <si>
    <t>G_16459512</t>
  </si>
  <si>
    <t>Реконструкция ТП №1106</t>
  </si>
  <si>
    <t>Реконструкция ТП №1110</t>
  </si>
  <si>
    <t>G_13577690</t>
  </si>
  <si>
    <t>Реконструкция ТП №1302</t>
  </si>
  <si>
    <t>Реконструкция ТП №1452</t>
  </si>
  <si>
    <t>Реконструкция ТП №2334</t>
  </si>
  <si>
    <t>Реконструкция ТП №1543</t>
  </si>
  <si>
    <t>Реконструкция ТП №3030</t>
  </si>
  <si>
    <t>Реконструкция ТП №172</t>
  </si>
  <si>
    <t xml:space="preserve">Реконструкция ТП №1202 </t>
  </si>
  <si>
    <t>G_13011184</t>
  </si>
  <si>
    <t xml:space="preserve">Реконструкция ТП №1412 </t>
  </si>
  <si>
    <t xml:space="preserve">Реконструкция ТП №1431 </t>
  </si>
  <si>
    <t>Реконструкция ТП №1450</t>
  </si>
  <si>
    <t>Реконструкция ТП №2001</t>
  </si>
  <si>
    <t>Реконструкция ТП №2013 (Замена на Реконструкция ТП №173)</t>
  </si>
  <si>
    <t>Реконструкция ТП №2026</t>
  </si>
  <si>
    <t>Реконструкция ТП №2111</t>
  </si>
  <si>
    <t xml:space="preserve">Реконструкция ТП №2332 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</si>
  <si>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</si>
  <si>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</si>
  <si>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</si>
  <si>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</si>
  <si>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</si>
  <si>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Реконструкция ТП №304 (Реконструкция ТП №104)</t>
  </si>
  <si>
    <t xml:space="preserve">Реконструкция ТП №3040 </t>
  </si>
  <si>
    <t>Реконструкция ТП №3043</t>
  </si>
  <si>
    <t>Реконструкция ТП №3046</t>
  </si>
  <si>
    <t xml:space="preserve">Реконструкция ТП №4101 </t>
  </si>
  <si>
    <t>Реконструкция ТП №1005</t>
  </si>
  <si>
    <t xml:space="preserve">Реконструкция ВЛ-10 кВ, СОТ "Движенец", СОТ "Авиатор", СОТ "Геолог", СОТ "Родник". 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</si>
  <si>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</si>
  <si>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</si>
  <si>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</si>
  <si>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Реконструкция ТП-10/0,4 кВ. СОТ "Разведчик".</t>
  </si>
  <si>
    <t xml:space="preserve">Реконструкция КЛ-10 кВ. СОТ "Витамин". </t>
  </si>
  <si>
    <t>Реконструкция ТП-10/0,4 кВ. СОТ "Витамин".</t>
  </si>
  <si>
    <t>Реконструкция 2КЛ-0,4 кВ. КНС по ул. Гагарина, 111.</t>
  </si>
  <si>
    <t xml:space="preserve">Реконструкция ТП-10/0,4 кВ. КНС по ул. Гагарина, 111. </t>
  </si>
  <si>
    <t>Реконструкция ТП-10/0,4 кВ. КНС по ул. К. Маркса. (замена на Строительство 2БКТП по ул. Рознина (№ 4019)</t>
  </si>
  <si>
    <t xml:space="preserve">Реконструкция 2КЛ-0,4 кВ. ДНС по ул. Б. Лосева. </t>
  </si>
  <si>
    <t xml:space="preserve">Реконструкция 2КЛ-0,4 кВ. КНС №6 по ул.Калинина УВД (ИВС). </t>
  </si>
  <si>
    <t xml:space="preserve">Реконструкция 2КЛ-0,4 кВ. КНС №8 по ул.Калинина. </t>
  </si>
  <si>
    <t xml:space="preserve">Реконструкция 2КЛ-0,4 кВ. Насосной станции ТП №2012 "Метеостанция". </t>
  </si>
  <si>
    <t xml:space="preserve">Оборудование систем телемеханизации на ТП 1101 </t>
  </si>
  <si>
    <t>1.2.1.2.2</t>
  </si>
  <si>
    <t>Оборудование систем телемеханизации на ТП 1206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</si>
  <si>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</si>
  <si>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</si>
  <si>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</si>
  <si>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</si>
  <si>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</si>
  <si>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</si>
  <si>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</si>
  <si>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</si>
  <si>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</si>
  <si>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</si>
  <si>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</si>
  <si>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</si>
  <si>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</si>
  <si>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</si>
  <si>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</si>
  <si>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</si>
  <si>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</si>
  <si>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</si>
  <si>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</si>
  <si>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</si>
  <si>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</si>
  <si>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</si>
  <si>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</si>
  <si>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</si>
  <si>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</si>
  <si>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</si>
  <si>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</si>
  <si>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</si>
  <si>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</si>
  <si>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</si>
  <si>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</si>
  <si>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</si>
  <si>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</si>
  <si>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</si>
  <si>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1.2.1.2.15</t>
  </si>
  <si>
    <t>Оборудование систем телемеханизации на ТП 2044</t>
  </si>
  <si>
    <t>1.2.1.2.16</t>
  </si>
  <si>
    <t>Оборудование систем телемеханизации на ТП 2054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</si>
  <si>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</si>
  <si>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</si>
  <si>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</si>
  <si>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</si>
  <si>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</si>
  <si>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1.2.1.2.19</t>
  </si>
  <si>
    <t>Оборудование систем телемеханизации на ТП 2201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</si>
  <si>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</si>
  <si>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</si>
  <si>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</si>
  <si>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</si>
  <si>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</si>
  <si>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</si>
  <si>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</si>
  <si>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</si>
  <si>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</si>
  <si>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</si>
  <si>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</si>
  <si>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</si>
  <si>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</si>
  <si>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</si>
  <si>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</si>
  <si>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</si>
  <si>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</si>
  <si>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</si>
  <si>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</si>
  <si>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</si>
  <si>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</si>
  <si>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</si>
  <si>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</si>
  <si>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</si>
  <si>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</si>
  <si>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</si>
  <si>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</si>
  <si>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</si>
  <si>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</si>
  <si>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</si>
  <si>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</si>
  <si>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</si>
  <si>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</si>
  <si>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</si>
  <si>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</si>
  <si>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</si>
  <si>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</si>
  <si>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</si>
  <si>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</si>
  <si>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</si>
  <si>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</si>
  <si>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</si>
  <si>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</si>
  <si>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</si>
  <si>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</si>
  <si>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</si>
  <si>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</si>
  <si>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</si>
  <si>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</si>
  <si>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</si>
  <si>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</si>
  <si>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</si>
  <si>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</si>
  <si>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</si>
  <si>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</si>
  <si>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</si>
  <si>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</si>
  <si>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</si>
  <si>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</si>
  <si>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</si>
  <si>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</si>
  <si>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</si>
  <si>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Сети внешнего электроснабжения мкр. "Береговая зона". РП-10/0,4кВ</t>
  </si>
  <si>
    <t>Сети внешнего электроснабжения мкр. "Береговая зона". ТП-10/0,4 кВ (630 кВА)</t>
  </si>
  <si>
    <t>Сети внешнего электроснабжения мкр. "Береговая зона". ТП-10/0,4 кВ (1000 кВА)</t>
  </si>
  <si>
    <t>Сети внешнего электроснабжения мкр. "Береговая зона". ТП-10/0,4 кВ (1250 кВА)</t>
  </si>
  <si>
    <t>Сети внешнего электроснабжения мкр. "Западный". КЛ-10 кВ</t>
  </si>
  <si>
    <t>Сети внешнего электроснабжения мкр. "Западный". РП-10/0,4 кВ (тип  4БКРТП 2х1250 кВА)</t>
  </si>
  <si>
    <t>Сети внешнего электроснабжения мкр. "Западный". ТП-10/0,4 кВ (тип  2БКТП2х1250 кВА)</t>
  </si>
  <si>
    <t>Сети внешнего электроснабжения мкр. "Западный". ТП-10/0,4 кВ (тип  2БКТП2х1000 кВА)</t>
  </si>
  <si>
    <t>G_12470640</t>
  </si>
  <si>
    <t>Сети внешнего электроснабжения мкр. "Западный". ТП-10/0,4 кВ (тип  2БКТП2х630 кВА)</t>
  </si>
  <si>
    <t>Перевод нагрузок на ПС-110/10 кВ "Пойма". КЛ-10 кВ (I -этап)</t>
  </si>
  <si>
    <t>Перевод нагрузок на ПС-110/10 кВ "Пойма". КЛ-10 кВ (III -этап)</t>
  </si>
  <si>
    <t>Перевод нагрузок на ПС-110/10 кВ "АБЗ" (I-этап)</t>
  </si>
  <si>
    <t>Перевод нагрузок на ПС-110/10 кВ "АБЗ" (II-этап)</t>
  </si>
  <si>
    <t>Перевод нагрузок на ПС-110/10 кВ "АБЗ" (III-этап)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</si>
  <si>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</si>
  <si>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</si>
  <si>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</si>
  <si>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</si>
  <si>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</si>
  <si>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Строительство отходящих линий от ПС-110/10 кВ "ГИБДД". ТП-10/0,4 кВ ( тип КТПН-630 кВА)</t>
  </si>
  <si>
    <t>Строительство 2КЛ-10кВ РП 42-ТП4000</t>
  </si>
  <si>
    <t>Строительство 2КЛ-10кВ РП 42-ТП4006</t>
  </si>
  <si>
    <t>Монтаж 4х линейных ячеек 10кВ в РП 42</t>
  </si>
  <si>
    <t>Электроснабжение лечебного корпуса окружной больницы восстановительного лечения. КЛ-10 кВ (1 этап)</t>
  </si>
  <si>
    <t>Электроснабжение лечебного корпуса окружной больницы восстановительного лечения. ТП-10/0,4 кВ (1 этап)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</si>
  <si>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</si>
  <si>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</si>
  <si>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Электроснабжение объекта Керлинг-центр. КЛ-10 кВ</t>
  </si>
  <si>
    <t>Электроснабжение объекта Керлинг-центр. ТП-10/0,4 кВ</t>
  </si>
  <si>
    <t>Электроснабжение объекта Школа-детский сад в мкр. Менделеева-Шевченко-Строителей. ТП-10/0,4 кВ (тип ТП К-42-1600 кВа)</t>
  </si>
  <si>
    <t>Окружной казачий кадетский корпус в г. Ханты-Мансийске КЛ-10кВ</t>
  </si>
  <si>
    <t xml:space="preserve">Окружной казачий кадетский корпус в г. Ханты-Мансийске ТП-10/0,4кВ (тип 2БКТП-1000кВа) </t>
  </si>
  <si>
    <t>Электроснабжение горнолыжного комплекса (Центр зимних видов спорта). КЛ-10 кВ</t>
  </si>
  <si>
    <t>Электроснабжение горнолыжного комплекса (Центр зимних видов спорта). ТП-10/0,4 кВ (тип 2БКТП-1000кВА)</t>
  </si>
  <si>
    <t>Окружной лицей информационных технологий(учебный корпус с общежитием) КЛ-10кВ</t>
  </si>
  <si>
    <t>Окружной лицей информационных технологий(учебный корпус с общежитием) ТП-10/0,4кВ (РП тип 2БКРП-630кВа)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</si>
  <si>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</si>
  <si>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</si>
  <si>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Электроснабжение объекта Центр профессиональной патологии (ул.Объездная, 49). КЛ-10 кВ</t>
  </si>
  <si>
    <t>Электроснабжение объекта Центр профессиональной патологии (ул.Объездная, 49). ТП-10/0,4 кВ</t>
  </si>
  <si>
    <t>Электроснабжение объекта Окружной противотуберкулезный диспансер на 300 коек. КЛ-10 кВ</t>
  </si>
  <si>
    <t>Электроснабжение объекта Окружной противотуберкулезный диспансер на 300 коек. ТП-10/0,4 кВ, (тип К-42-1600 кВа)</t>
  </si>
  <si>
    <t>Электроснабжение объекта Окружной противотуберкулезный диспансер на 300 коек. ТП-10/0,4 кВ (1000кВа), (тип 2БКТП-1000+ТМ)</t>
  </si>
  <si>
    <t>Электроснабжение объекта Перинатальный центр на 130 коек ( 2БКТП-1250кВа)</t>
  </si>
  <si>
    <t xml:space="preserve">Электроснабжение объекта "Лечебный корпус больницы востановительного лечения" КЛ-10кВ </t>
  </si>
  <si>
    <t xml:space="preserve">Электроснабжение объекта "Лечебный корпус больницы востановительного лечения" ТП-10кВ  </t>
  </si>
  <si>
    <t>Электроснабжение объекта "Детский реабилитационный центр "Лучик" КЛ-10кВ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</si>
  <si>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</si>
  <si>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</si>
  <si>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Электроснабжение комплекса утилизации твердо-бытовых отходов (ТБО). Строительство ТП-10кВ (тип 2БКТП-1000кВА)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</si>
  <si>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</si>
  <si>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</si>
  <si>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</si>
  <si>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</si>
  <si>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</si>
  <si>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</si>
  <si>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</si>
  <si>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1.4.55</t>
  </si>
  <si>
    <t>Реконструкция КОС. РП-10/0,4 кВ (тип 2БКРП-1250 КВА)</t>
  </si>
  <si>
    <t>1.4.56</t>
  </si>
  <si>
    <t>Электроснабжение объекта Полигон для утилизации снега (реконструкция РУ-0,4кВ ТП №1106</t>
  </si>
  <si>
    <t>1.4.57</t>
  </si>
  <si>
    <t>Электроснабжение водозабора "Северный". КЛ-10 кВ</t>
  </si>
  <si>
    <t>1.4.58</t>
  </si>
  <si>
    <t>Электроснабжение водозабора "Северный". ТП-10/0,4 кВ (тип 2 БКТП-1000 кВА)</t>
  </si>
  <si>
    <t>1.4.59</t>
  </si>
  <si>
    <t>Реконструкция РП №11 ( замена оборудования РУ-10кВ и трансформаторы на тр-ры 2х1250кВа)</t>
  </si>
  <si>
    <t>1.4.60</t>
  </si>
  <si>
    <t>Электроснабжение объекта Детский сад по ул. Сирина. КЛ-10 кВ</t>
  </si>
  <si>
    <t>1.4.61</t>
  </si>
  <si>
    <t>Электроснабжение объекта Детский сад по ул. Сирина. ТП-10/0,4 кВ</t>
  </si>
  <si>
    <t>1.4.62</t>
  </si>
  <si>
    <t>Электроснабжение объекта База ГРОВД. КЛ-10 кВ</t>
  </si>
  <si>
    <t>1.4.63</t>
  </si>
  <si>
    <t>Электроснабжение объекта База ГРОВД. ТП-10/0,4 кВ (тип 2БКТП-1250 кВА)</t>
  </si>
  <si>
    <t>1.4.64</t>
  </si>
  <si>
    <t>Электроснабжение объектов Школа мкр. "Учхоз", детский сад мкр. Учхоз. КЛ-10 кВ</t>
  </si>
  <si>
    <t>G_19297362</t>
  </si>
  <si>
    <t>1.4.65</t>
  </si>
  <si>
    <t>Электроснабжение объектов Школа мкр. "Учхоз", детский сад мкр. Учхоз. ТП-10/0,4 кВ (тип 2БКТП-1250 кВА)</t>
  </si>
  <si>
    <t>1.4.66</t>
  </si>
  <si>
    <t>Электроснабжение объекта Административное здание Сбербанка РФ. КЛ-10 кВ</t>
  </si>
  <si>
    <t>G_14329548</t>
  </si>
  <si>
    <t>1.4.67</t>
  </si>
  <si>
    <t>Электроснабжение объекта Административное здание Сбербанка РФ. ТП-10/0,4 кВ (тип 2 БКТП-1000кВА)</t>
  </si>
  <si>
    <t>1.4.68</t>
  </si>
  <si>
    <t>"Инженерные сети микрорайона "Восточный" 2 этап КЛ-10 кВ.</t>
  </si>
  <si>
    <t>1.4.69</t>
  </si>
  <si>
    <t>"Инженерные сети микрорайона "Восточный" 2 этап стр-во 2БКТП-1250 кВА.</t>
  </si>
  <si>
    <t>1.4.70</t>
  </si>
  <si>
    <t>"Инженерные сети микрорайона "Восточный" 2 этап 2БКРП-1250 кВА.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</si>
  <si>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</si>
  <si>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</si>
  <si>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</si>
  <si>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</si>
  <si>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1.4.73</t>
  </si>
  <si>
    <t>Расширение оснащения электрических сетей средствами АИИС КУЭ</t>
  </si>
  <si>
    <t>G_12078132</t>
  </si>
  <si>
    <t>Перераспределение финансирования на 2 полугодие 2019 года</t>
  </si>
  <si>
    <t>Инвестиционный проект предложен к исключению проектом корректироки инвестиционной программы на 2019 год</t>
  </si>
  <si>
    <t>G_18747937</t>
  </si>
  <si>
    <t>G_19629297</t>
  </si>
  <si>
    <t>G_13629528</t>
  </si>
  <si>
    <t>G_11594059</t>
  </si>
  <si>
    <t>G_15683617</t>
  </si>
  <si>
    <t>G_14266011</t>
  </si>
  <si>
    <t>G_13825291</t>
  </si>
  <si>
    <t>G_13672682</t>
  </si>
  <si>
    <t>G_18369470</t>
  </si>
  <si>
    <t>G_14269364</t>
  </si>
  <si>
    <t>G_19171884</t>
  </si>
  <si>
    <t>G_14404119</t>
  </si>
  <si>
    <t>G_11378268</t>
  </si>
  <si>
    <t>G_19438951</t>
  </si>
  <si>
    <t>G_15334369</t>
  </si>
  <si>
    <t>G_12807235</t>
  </si>
  <si>
    <t>G_10090696</t>
  </si>
  <si>
    <t>G_10912335</t>
  </si>
  <si>
    <t>G_19290458</t>
  </si>
  <si>
    <t>G_13629755</t>
  </si>
  <si>
    <t>G_15788698</t>
  </si>
  <si>
    <t>G_10879050</t>
  </si>
  <si>
    <t>G_14316176</t>
  </si>
  <si>
    <t>G_11229402</t>
  </si>
  <si>
    <t>G_14079814</t>
  </si>
  <si>
    <t>G_10408921</t>
  </si>
  <si>
    <t>G_11050955</t>
  </si>
  <si>
    <t>G_11681622</t>
  </si>
  <si>
    <t>G_13961106</t>
  </si>
  <si>
    <t>G_17448348</t>
  </si>
  <si>
    <t>G_18965616</t>
  </si>
  <si>
    <t>G_14718661</t>
  </si>
  <si>
    <t>G_13986471</t>
  </si>
  <si>
    <t>G_18576256</t>
  </si>
  <si>
    <t>G_19441306</t>
  </si>
  <si>
    <t>G_19567602</t>
  </si>
  <si>
    <t>G_18339507</t>
  </si>
  <si>
    <t>G_16185814</t>
  </si>
  <si>
    <t>G_19570402</t>
  </si>
  <si>
    <t>G_14234457</t>
  </si>
  <si>
    <t>G_14570834</t>
  </si>
  <si>
    <t>G_15658130</t>
  </si>
  <si>
    <t>G_12037833</t>
  </si>
  <si>
    <t>G_12884096</t>
  </si>
  <si>
    <t>G_10578602</t>
  </si>
  <si>
    <t>G_19287541</t>
  </si>
  <si>
    <t>G_101110656</t>
  </si>
  <si>
    <t>G_18162928</t>
  </si>
  <si>
    <t>G_13220890</t>
  </si>
  <si>
    <t>G_14859208</t>
  </si>
  <si>
    <t>G_10349625</t>
  </si>
  <si>
    <t>G_15414549</t>
  </si>
  <si>
    <t>G_15012411</t>
  </si>
  <si>
    <t>G_19001626</t>
  </si>
  <si>
    <t>G_11339224</t>
  </si>
  <si>
    <t>G_10915590</t>
  </si>
  <si>
    <t>G_11101066</t>
  </si>
  <si>
    <t>G_14317648</t>
  </si>
  <si>
    <t>G_18725056</t>
  </si>
  <si>
    <t>G_10426485</t>
  </si>
  <si>
    <t>G_14700050</t>
  </si>
  <si>
    <t>G_14485226</t>
  </si>
  <si>
    <t>G_12431098</t>
  </si>
  <si>
    <t>G_16999493</t>
  </si>
  <si>
    <t>G_10089436</t>
  </si>
  <si>
    <t>G_15235135</t>
  </si>
  <si>
    <t>G_15283079</t>
  </si>
  <si>
    <t>G_11072494</t>
  </si>
  <si>
    <t>G_19421377</t>
  </si>
  <si>
    <t>G_19111211</t>
  </si>
  <si>
    <t>G_14964673</t>
  </si>
  <si>
    <t>G_10073947</t>
  </si>
  <si>
    <t>G_17504381</t>
  </si>
  <si>
    <t>G_11657069</t>
  </si>
  <si>
    <t>G_18229688</t>
  </si>
  <si>
    <t>G_19652469</t>
  </si>
  <si>
    <t>G_14349894</t>
  </si>
  <si>
    <t>G_12724098</t>
  </si>
  <si>
    <t>G_14537937</t>
  </si>
  <si>
    <t>G_12317454</t>
  </si>
  <si>
    <t>G_18190877</t>
  </si>
  <si>
    <t>G_12806652</t>
  </si>
  <si>
    <t>G_11353012</t>
  </si>
  <si>
    <t>G_12270137</t>
  </si>
  <si>
    <t>G_19790311</t>
  </si>
  <si>
    <t>G_11584980</t>
  </si>
  <si>
    <t>G_15423027</t>
  </si>
  <si>
    <t>G_15776075</t>
  </si>
  <si>
    <t>G_12395882</t>
  </si>
  <si>
    <t>G_18725767</t>
  </si>
  <si>
    <t>G_17096261</t>
  </si>
  <si>
    <t>G_14625409</t>
  </si>
  <si>
    <t>G_17141459</t>
  </si>
  <si>
    <t>G_18358464</t>
  </si>
  <si>
    <t>G_19215538</t>
  </si>
  <si>
    <t>G_17156446</t>
  </si>
  <si>
    <t>G_13798599</t>
  </si>
  <si>
    <t>G_10203805</t>
  </si>
  <si>
    <t>G_16748756</t>
  </si>
  <si>
    <t>G_17291582</t>
  </si>
  <si>
    <t>G_15206738</t>
  </si>
  <si>
    <t>G_18798882</t>
  </si>
  <si>
    <t>G_19156740</t>
  </si>
  <si>
    <t>G_13430433</t>
  </si>
  <si>
    <t>G_13678467</t>
  </si>
  <si>
    <t>G_19511280</t>
  </si>
  <si>
    <t xml:space="preserve">Остаток финансирования капитальных вложений на 01.01.2019 г в прогнозных ценах соответствующих лет,  млн рублей 
(с НДС) 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</si>
  <si>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</si>
  <si>
    <t>перераспределение финансирования на 2017-2018 годы</t>
  </si>
  <si>
    <t xml:space="preserve">            Форма 10. Отчет об исполнении плана финансирования  капитальных вложений по инвестиционным проектам инвестиционной программы (квартальный)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</si>
</sst>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"/>
    <numFmt numFmtId="165" formatCode="_-* #,##0.00\ _р_._-;\-* #,##0.00\ _р_._-;_-* &quot;-&quot;??\ _р_._-;_-@_-"/>
  </numFmts>
  <fonts count="15" x14ac:knownFonts="1"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8" fillId="0" borderId="0"/>
    <xf numFmtId="9" fontId="10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/>
    <xf numFmtId="4" fontId="2" fillId="0" borderId="0" xfId="0" applyNumberFormat="1" applyFont="1" applyFill="1" applyAlignment="1"/>
    <xf numFmtId="4" fontId="2" fillId="0" borderId="0" xfId="0" applyNumberFormat="1" applyFont="1" applyAlignment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horizontal="left"/>
    </xf>
    <xf numFmtId="4" fontId="3" fillId="0" borderId="0" xfId="0" applyNumberFormat="1" applyFont="1" applyFill="1" applyAlignment="1">
      <alignment horizontal="left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3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left" wrapText="1"/>
    </xf>
    <xf numFmtId="0" fontId="2" fillId="0" borderId="11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left"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4" fontId="2" fillId="0" borderId="11" xfId="1" applyNumberFormat="1" applyFont="1" applyFill="1" applyBorder="1" applyAlignment="1">
      <alignment horizontal="center" vertical="center"/>
    </xf>
    <xf numFmtId="2" fontId="2" fillId="0" borderId="11" xfId="1" applyNumberFormat="1" applyFont="1" applyFill="1" applyBorder="1" applyAlignment="1">
      <alignment horizontal="center" vertical="center" wrapText="1"/>
    </xf>
    <xf numFmtId="2" fontId="2" fillId="0" borderId="3" xfId="4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65" fontId="2" fillId="0" borderId="4" xfId="4" applyNumberFormat="1" applyFont="1" applyFill="1" applyBorder="1" applyAlignment="1">
      <alignment horizontal="center" vertical="center"/>
    </xf>
    <xf numFmtId="165" fontId="2" fillId="0" borderId="4" xfId="4" applyFont="1" applyFill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0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2" fontId="2" fillId="0" borderId="13" xfId="1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/>
    </xf>
    <xf numFmtId="2" fontId="2" fillId="0" borderId="1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 applyAlignment="1">
      <alignment horizontal="left"/>
    </xf>
    <xf numFmtId="2" fontId="13" fillId="0" borderId="0" xfId="0" applyNumberFormat="1" applyFont="1"/>
    <xf numFmtId="9" fontId="13" fillId="0" borderId="0" xfId="2" applyFont="1"/>
    <xf numFmtId="2" fontId="14" fillId="0" borderId="0" xfId="0" applyNumberFormat="1" applyFont="1"/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0" xfId="3"/>
    <cellStyle name="Обычный_TDSheet" xfId="1"/>
    <cellStyle name="Процентный" xfId="2" builtinId="5"/>
    <cellStyle name="Финансовый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outlinePr summaryBelow="0" summaryRight="0"/>
    <pageSetUpPr autoPageBreaks="0" fitToPage="1"/>
  </sheetPr>
  <dimension ref="A1:Y228"/>
  <sheetViews>
    <sheetView tabSelected="1" topLeftCell="A12" zoomScale="55" zoomScaleNormal="55" workbookViewId="0">
      <pane xSplit="2" ySplit="4" topLeftCell="C16" activePane="bottomRight" state="frozenSplit"/>
      <selection activeCell="A12" sqref="A12"/>
      <selection pane="topRight" activeCell="C12" sqref="C12"/>
      <selection pane="bottomLeft" activeCell="A16" sqref="A16"/>
      <selection pane="bottomRight" activeCell="M201" sqref="M201"/>
    </sheetView>
  </sheetViews>
  <sheetFormatPr defaultColWidth="10.5" defaultRowHeight="11.45" customHeight="1" outlineLevelRow="1" x14ac:dyDescent="0.2"/>
  <cols>
    <col min="1" max="1" width="18.6640625" style="14" customWidth="1"/>
    <col min="2" max="2" width="80" style="14" customWidth="1"/>
    <col min="3" max="3" width="29.6640625" style="14" customWidth="1"/>
    <col min="4" max="4" width="19.83203125" style="14" customWidth="1"/>
    <col min="5" max="5" width="21.33203125" style="14" customWidth="1"/>
    <col min="6" max="6" width="23.5" style="14" customWidth="1"/>
    <col min="7" max="11" width="14" style="14" customWidth="1"/>
    <col min="12" max="12" width="14" style="51" customWidth="1"/>
    <col min="13" max="13" width="14" style="14" customWidth="1"/>
    <col min="14" max="14" width="17" style="14" customWidth="1"/>
    <col min="15" max="16" width="14" style="14" customWidth="1"/>
    <col min="17" max="17" width="22.6640625" style="14" customWidth="1"/>
    <col min="18" max="19" width="14" style="14" customWidth="1"/>
    <col min="20" max="20" width="47.1640625" style="18" customWidth="1"/>
  </cols>
  <sheetData>
    <row r="1" spans="1:20" s="3" customFormat="1" ht="15.75" x14ac:dyDescent="0.25">
      <c r="A1" s="1"/>
      <c r="B1" s="1"/>
      <c r="C1" s="1"/>
      <c r="D1" s="1"/>
      <c r="E1" s="1"/>
      <c r="F1" s="1"/>
      <c r="G1" s="2"/>
      <c r="H1" s="1"/>
      <c r="I1" s="1"/>
      <c r="J1" s="1"/>
      <c r="K1" s="1"/>
      <c r="L1" s="2"/>
      <c r="M1" s="1"/>
      <c r="N1" s="1"/>
      <c r="O1" s="1"/>
      <c r="P1" s="1"/>
      <c r="Q1" s="1"/>
      <c r="R1" s="67" t="s">
        <v>0</v>
      </c>
      <c r="S1" s="67"/>
      <c r="T1" s="67"/>
    </row>
    <row r="2" spans="1:20" s="3" customFormat="1" ht="15.75" x14ac:dyDescent="0.25">
      <c r="A2" s="1"/>
      <c r="B2" s="1"/>
      <c r="C2" s="1"/>
      <c r="D2" s="1"/>
      <c r="E2" s="1"/>
      <c r="F2" s="1"/>
      <c r="G2" s="2"/>
      <c r="H2" s="1"/>
      <c r="I2" s="1"/>
      <c r="J2" s="1"/>
      <c r="K2" s="1"/>
      <c r="L2" s="2"/>
      <c r="M2" s="1"/>
      <c r="N2" s="1"/>
      <c r="O2" s="1"/>
      <c r="P2" s="1"/>
      <c r="Q2" s="1"/>
      <c r="R2" s="67" t="s">
        <v>1</v>
      </c>
      <c r="S2" s="67"/>
      <c r="T2" s="67"/>
    </row>
    <row r="3" spans="1:20" s="3" customFormat="1" ht="15.75" x14ac:dyDescent="0.25">
      <c r="A3" s="1"/>
      <c r="B3" s="1"/>
      <c r="C3" s="1"/>
      <c r="D3" s="1"/>
      <c r="E3" s="1"/>
      <c r="F3" s="1"/>
      <c r="G3" s="2"/>
      <c r="H3" s="1"/>
      <c r="I3" s="1"/>
      <c r="J3" s="1"/>
      <c r="K3" s="1"/>
      <c r="L3" s="2"/>
      <c r="M3" s="1"/>
      <c r="N3" s="1"/>
      <c r="O3" s="1"/>
      <c r="P3" s="1"/>
      <c r="Q3" s="1"/>
      <c r="R3" s="67" t="s">
        <v>2</v>
      </c>
      <c r="S3" s="67"/>
      <c r="T3" s="67"/>
    </row>
    <row r="4" spans="1:20" s="3" customFormat="1" ht="11.25" x14ac:dyDescent="0.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5"/>
      <c r="M4" s="4"/>
      <c r="N4" s="4"/>
      <c r="O4" s="4"/>
      <c r="P4" s="4"/>
      <c r="Q4" s="4"/>
      <c r="R4" s="4"/>
      <c r="S4" s="4"/>
      <c r="T4" s="6"/>
    </row>
    <row r="5" spans="1:20" s="3" customFormat="1" ht="18.75" x14ac:dyDescent="0.2">
      <c r="A5" s="68" t="s">
        <v>580</v>
      </c>
      <c r="B5" s="68"/>
      <c r="C5" s="68"/>
      <c r="D5" s="68"/>
      <c r="E5" s="68"/>
      <c r="F5" s="68"/>
      <c r="G5" s="69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0" s="3" customFormat="1" ht="18.75" x14ac:dyDescent="0.3">
      <c r="A6" s="70" t="s">
        <v>194</v>
      </c>
      <c r="B6" s="70"/>
      <c r="C6" s="70"/>
      <c r="D6" s="70"/>
      <c r="E6" s="70"/>
      <c r="F6" s="70"/>
      <c r="G6" s="71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s="3" customFormat="1" ht="18.75" x14ac:dyDescent="0.2">
      <c r="A7" s="4"/>
      <c r="B7" s="4"/>
      <c r="C7" s="4"/>
      <c r="D7" s="74"/>
      <c r="E7" s="74"/>
      <c r="F7" s="74"/>
      <c r="G7" s="75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</row>
    <row r="8" spans="1:20" s="3" customFormat="1" ht="18.75" x14ac:dyDescent="0.3">
      <c r="A8" s="70" t="s">
        <v>192</v>
      </c>
      <c r="B8" s="70"/>
      <c r="C8" s="70"/>
      <c r="D8" s="70"/>
      <c r="E8" s="70"/>
      <c r="F8" s="70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0" s="3" customFormat="1" ht="33.75" customHeight="1" x14ac:dyDescent="0.25">
      <c r="A9" s="72" t="s">
        <v>578</v>
      </c>
      <c r="B9" s="72"/>
      <c r="C9" s="72"/>
      <c r="D9" s="72"/>
      <c r="E9" s="72"/>
      <c r="F9" s="72"/>
      <c r="G9" s="73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s="3" customFormat="1" ht="15.75" x14ac:dyDescent="0.25">
      <c r="A10" s="7"/>
      <c r="B10" s="7"/>
      <c r="C10" s="7"/>
      <c r="D10" s="7"/>
      <c r="E10" s="7"/>
      <c r="F10" s="7"/>
      <c r="G10" s="8"/>
      <c r="H10" s="9"/>
      <c r="I10" s="7"/>
      <c r="J10" s="7"/>
      <c r="K10" s="7"/>
      <c r="L10" s="50"/>
      <c r="M10" s="7"/>
      <c r="N10" s="7"/>
      <c r="O10" s="7"/>
      <c r="P10" s="7"/>
      <c r="Q10" s="7"/>
      <c r="R10" s="7"/>
      <c r="S10" s="7"/>
      <c r="T10" s="10"/>
    </row>
    <row r="11" spans="1:20" s="3" customFormat="1" ht="15.75" x14ac:dyDescent="0.25">
      <c r="A11" s="4"/>
      <c r="B11" s="4"/>
      <c r="C11" s="4"/>
      <c r="D11" s="1"/>
      <c r="E11" s="11"/>
      <c r="F11" s="11"/>
      <c r="G11" s="12"/>
      <c r="H11" s="13"/>
      <c r="I11" s="4"/>
      <c r="J11" s="4"/>
      <c r="K11" s="4"/>
      <c r="L11" s="5"/>
      <c r="M11" s="4"/>
      <c r="N11" s="4"/>
      <c r="O11" s="4"/>
      <c r="P11" s="4"/>
      <c r="Q11" s="4"/>
      <c r="R11" s="4"/>
      <c r="S11" s="4"/>
      <c r="T11" s="6"/>
    </row>
    <row r="12" spans="1:20" s="14" customFormat="1" ht="90" customHeight="1" x14ac:dyDescent="0.2">
      <c r="A12" s="59" t="s">
        <v>3</v>
      </c>
      <c r="B12" s="59" t="s">
        <v>4</v>
      </c>
      <c r="C12" s="59" t="s">
        <v>5</v>
      </c>
      <c r="D12" s="59" t="s">
        <v>6</v>
      </c>
      <c r="E12" s="59" t="s">
        <v>195</v>
      </c>
      <c r="F12" s="62" t="s">
        <v>577</v>
      </c>
      <c r="G12" s="58" t="s">
        <v>193</v>
      </c>
      <c r="H12" s="63"/>
      <c r="I12" s="63"/>
      <c r="J12" s="63"/>
      <c r="K12" s="63"/>
      <c r="L12" s="63"/>
      <c r="M12" s="63"/>
      <c r="N12" s="63"/>
      <c r="O12" s="63"/>
      <c r="P12" s="63"/>
      <c r="Q12" s="55" t="s">
        <v>7</v>
      </c>
      <c r="R12" s="76" t="s">
        <v>8</v>
      </c>
      <c r="S12" s="77"/>
      <c r="T12" s="55" t="s">
        <v>9</v>
      </c>
    </row>
    <row r="13" spans="1:20" s="14" customFormat="1" ht="47.25" customHeight="1" x14ac:dyDescent="0.2">
      <c r="A13" s="60"/>
      <c r="B13" s="60"/>
      <c r="C13" s="60"/>
      <c r="D13" s="60"/>
      <c r="E13" s="60"/>
      <c r="F13" s="60"/>
      <c r="G13" s="58" t="s">
        <v>10</v>
      </c>
      <c r="H13" s="58"/>
      <c r="I13" s="58" t="s">
        <v>11</v>
      </c>
      <c r="J13" s="58"/>
      <c r="K13" s="58" t="s">
        <v>12</v>
      </c>
      <c r="L13" s="58"/>
      <c r="M13" s="58" t="s">
        <v>13</v>
      </c>
      <c r="N13" s="58"/>
      <c r="O13" s="58" t="s">
        <v>14</v>
      </c>
      <c r="P13" s="58"/>
      <c r="Q13" s="56"/>
      <c r="R13" s="64" t="s">
        <v>15</v>
      </c>
      <c r="S13" s="66" t="s">
        <v>16</v>
      </c>
      <c r="T13" s="56"/>
    </row>
    <row r="14" spans="1:20" s="14" customFormat="1" ht="27.75" customHeight="1" x14ac:dyDescent="0.2">
      <c r="A14" s="61"/>
      <c r="B14" s="61"/>
      <c r="C14" s="61"/>
      <c r="D14" s="61"/>
      <c r="E14" s="61"/>
      <c r="F14" s="61"/>
      <c r="G14" s="15" t="s">
        <v>17</v>
      </c>
      <c r="H14" s="15" t="s">
        <v>18</v>
      </c>
      <c r="I14" s="15" t="s">
        <v>17</v>
      </c>
      <c r="J14" s="15" t="s">
        <v>18</v>
      </c>
      <c r="K14" s="15" t="s">
        <v>17</v>
      </c>
      <c r="L14" s="43" t="s">
        <v>18</v>
      </c>
      <c r="M14" s="15" t="s">
        <v>17</v>
      </c>
      <c r="N14" s="15" t="s">
        <v>18</v>
      </c>
      <c r="O14" s="15" t="s">
        <v>17</v>
      </c>
      <c r="P14" s="15" t="s">
        <v>18</v>
      </c>
      <c r="Q14" s="57"/>
      <c r="R14" s="65"/>
      <c r="S14" s="66"/>
      <c r="T14" s="57"/>
    </row>
    <row r="15" spans="1:20" ht="15.95" customHeight="1" x14ac:dyDescent="0.2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  <c r="N15" s="16">
        <v>14</v>
      </c>
      <c r="O15" s="16">
        <v>15</v>
      </c>
      <c r="P15" s="16">
        <v>16</v>
      </c>
      <c r="Q15" s="16">
        <v>17</v>
      </c>
      <c r="R15" s="16">
        <v>18</v>
      </c>
      <c r="S15" s="16">
        <v>19</v>
      </c>
      <c r="T15" s="16">
        <v>20</v>
      </c>
    </row>
    <row r="16" spans="1:20" s="17" customFormat="1" ht="15.95" customHeight="1" collapsed="1" x14ac:dyDescent="0.2">
      <c r="A16" s="19" t="s">
        <v>19</v>
      </c>
      <c r="B16" s="19" t="s">
        <v>20</v>
      </c>
      <c r="C16" s="19" t="s">
        <v>21</v>
      </c>
      <c r="D16" s="20">
        <v>3878.8844583846003</v>
      </c>
      <c r="E16" s="20">
        <v>1466.3970627250221</v>
      </c>
      <c r="F16" s="20">
        <v>2412.4873956595784</v>
      </c>
      <c r="G16" s="20">
        <f>G18+G20</f>
        <v>1336.2397028249275</v>
      </c>
      <c r="H16" s="20">
        <f t="shared" ref="H16:Q16" si="0">H18+H20</f>
        <v>106.54963442</v>
      </c>
      <c r="I16" s="20">
        <f t="shared" si="0"/>
        <v>306.09698574155266</v>
      </c>
      <c r="J16" s="20">
        <f t="shared" si="0"/>
        <v>105.93388794800002</v>
      </c>
      <c r="K16" s="20">
        <f t="shared" si="0"/>
        <v>368.80246518016639</v>
      </c>
      <c r="L16" s="20">
        <f t="shared" si="0"/>
        <v>0.61574647199999999</v>
      </c>
      <c r="M16" s="20">
        <f t="shared" si="0"/>
        <v>310.45827989608227</v>
      </c>
      <c r="N16" s="20">
        <f t="shared" si="0"/>
        <v>0</v>
      </c>
      <c r="O16" s="20">
        <f t="shared" si="0"/>
        <v>350.88197200712625</v>
      </c>
      <c r="P16" s="20">
        <f t="shared" si="0"/>
        <v>0</v>
      </c>
      <c r="Q16" s="20">
        <f t="shared" si="0"/>
        <v>2305.9377612395788</v>
      </c>
      <c r="R16" s="20">
        <f>H16-I16-K16</f>
        <v>-568.34981650171903</v>
      </c>
      <c r="S16" s="20">
        <f>R16/(I16+K16)*100</f>
        <v>-84.212517246164026</v>
      </c>
      <c r="T16" s="20" t="s">
        <v>22</v>
      </c>
    </row>
    <row r="17" spans="1:25" s="17" customFormat="1" ht="15.95" hidden="1" customHeight="1" outlineLevel="1" x14ac:dyDescent="0.2">
      <c r="A17" s="19" t="s">
        <v>23</v>
      </c>
      <c r="B17" s="19" t="s">
        <v>24</v>
      </c>
      <c r="C17" s="19" t="s">
        <v>21</v>
      </c>
      <c r="D17" s="20" t="s">
        <v>22</v>
      </c>
      <c r="E17" s="20" t="s">
        <v>22</v>
      </c>
      <c r="F17" s="20" t="s">
        <v>22</v>
      </c>
      <c r="G17" s="20" t="s">
        <v>22</v>
      </c>
      <c r="H17" s="20" t="s">
        <v>22</v>
      </c>
      <c r="I17" s="20" t="s">
        <v>22</v>
      </c>
      <c r="J17" s="20" t="s">
        <v>22</v>
      </c>
      <c r="K17" s="20" t="s">
        <v>22</v>
      </c>
      <c r="L17" s="20" t="s">
        <v>22</v>
      </c>
      <c r="M17" s="20" t="s">
        <v>22</v>
      </c>
      <c r="N17" s="20" t="s">
        <v>22</v>
      </c>
      <c r="O17" s="20" t="s">
        <v>22</v>
      </c>
      <c r="P17" s="20" t="s">
        <v>22</v>
      </c>
      <c r="Q17" s="20" t="s">
        <v>22</v>
      </c>
      <c r="R17" s="20" t="e">
        <f t="shared" ref="R17:R80" si="1">H17-I17-K17</f>
        <v>#VALUE!</v>
      </c>
      <c r="S17" s="20" t="e">
        <f t="shared" ref="S17:S43" si="2">R17/(I17+K17)*100</f>
        <v>#VALUE!</v>
      </c>
      <c r="T17" s="20" t="s">
        <v>22</v>
      </c>
    </row>
    <row r="18" spans="1:25" s="17" customFormat="1" ht="15.95" customHeight="1" collapsed="1" x14ac:dyDescent="0.2">
      <c r="A18" s="19" t="s">
        <v>25</v>
      </c>
      <c r="B18" s="19" t="s">
        <v>26</v>
      </c>
      <c r="C18" s="19" t="s">
        <v>21</v>
      </c>
      <c r="D18" s="20">
        <v>536.23605072511532</v>
      </c>
      <c r="E18" s="20">
        <v>325.7549866319244</v>
      </c>
      <c r="F18" s="20">
        <v>210.48106409319084</v>
      </c>
      <c r="G18" s="20">
        <f>G44</f>
        <v>104.48990037827613</v>
      </c>
      <c r="H18" s="20">
        <f t="shared" ref="H18:Q18" si="3">H44</f>
        <v>99.650888890000004</v>
      </c>
      <c r="I18" s="20">
        <f t="shared" si="3"/>
        <v>0</v>
      </c>
      <c r="J18" s="20">
        <f t="shared" si="3"/>
        <v>99.509888890000013</v>
      </c>
      <c r="K18" s="20">
        <f t="shared" si="3"/>
        <v>0</v>
      </c>
      <c r="L18" s="20">
        <f t="shared" si="3"/>
        <v>0.14100000000000001</v>
      </c>
      <c r="M18" s="20">
        <f t="shared" si="3"/>
        <v>89.543500995481153</v>
      </c>
      <c r="N18" s="20">
        <f t="shared" si="3"/>
        <v>0</v>
      </c>
      <c r="O18" s="20">
        <f t="shared" si="3"/>
        <v>14.946399382794981</v>
      </c>
      <c r="P18" s="20">
        <f t="shared" si="3"/>
        <v>0</v>
      </c>
      <c r="Q18" s="20">
        <f t="shared" si="3"/>
        <v>110.83017520319081</v>
      </c>
      <c r="R18" s="20">
        <f t="shared" si="1"/>
        <v>99.650888890000004</v>
      </c>
      <c r="S18" s="20">
        <f>R18/(G18)*100</f>
        <v>95.368919416366694</v>
      </c>
      <c r="T18" s="20" t="s">
        <v>22</v>
      </c>
      <c r="X18" s="54"/>
      <c r="Y18" s="52"/>
    </row>
    <row r="19" spans="1:25" s="17" customFormat="1" ht="48" hidden="1" customHeight="1" outlineLevel="1" x14ac:dyDescent="0.2">
      <c r="A19" s="19" t="s">
        <v>27</v>
      </c>
      <c r="B19" s="19" t="s">
        <v>28</v>
      </c>
      <c r="C19" s="19" t="s">
        <v>21</v>
      </c>
      <c r="D19" s="20" t="s">
        <v>22</v>
      </c>
      <c r="E19" s="20" t="s">
        <v>22</v>
      </c>
      <c r="F19" s="20" t="s">
        <v>22</v>
      </c>
      <c r="G19" s="20" t="s">
        <v>22</v>
      </c>
      <c r="H19" s="20" t="s">
        <v>22</v>
      </c>
      <c r="I19" s="20" t="s">
        <v>22</v>
      </c>
      <c r="J19" s="20" t="s">
        <v>22</v>
      </c>
      <c r="K19" s="20" t="s">
        <v>22</v>
      </c>
      <c r="L19" s="20" t="s">
        <v>22</v>
      </c>
      <c r="M19" s="20" t="s">
        <v>22</v>
      </c>
      <c r="N19" s="20" t="s">
        <v>22</v>
      </c>
      <c r="O19" s="20" t="s">
        <v>22</v>
      </c>
      <c r="P19" s="20" t="s">
        <v>22</v>
      </c>
      <c r="Q19" s="20" t="s">
        <v>22</v>
      </c>
      <c r="R19" s="20" t="e">
        <f t="shared" si="1"/>
        <v>#VALUE!</v>
      </c>
      <c r="S19" s="20" t="e">
        <f t="shared" si="2"/>
        <v>#VALUE!</v>
      </c>
      <c r="T19" s="20" t="s">
        <v>22</v>
      </c>
    </row>
    <row r="20" spans="1:25" s="17" customFormat="1" ht="32.1" customHeight="1" collapsed="1" x14ac:dyDescent="0.2">
      <c r="A20" s="19" t="s">
        <v>29</v>
      </c>
      <c r="B20" s="19" t="s">
        <v>30</v>
      </c>
      <c r="C20" s="19" t="s">
        <v>21</v>
      </c>
      <c r="D20" s="20">
        <v>3342.6484076594847</v>
      </c>
      <c r="E20" s="20">
        <v>1140.6420760930978</v>
      </c>
      <c r="F20" s="20">
        <v>2202.0063315663874</v>
      </c>
      <c r="G20" s="20">
        <f>G144</f>
        <v>1231.7498024466513</v>
      </c>
      <c r="H20" s="20">
        <f t="shared" ref="H20:Q20" si="4">H144</f>
        <v>6.8987455300000011</v>
      </c>
      <c r="I20" s="20">
        <f t="shared" si="4"/>
        <v>306.09698574155266</v>
      </c>
      <c r="J20" s="20">
        <f t="shared" si="4"/>
        <v>6.4239990580000006</v>
      </c>
      <c r="K20" s="20">
        <f t="shared" si="4"/>
        <v>368.80246518016639</v>
      </c>
      <c r="L20" s="20">
        <f t="shared" si="4"/>
        <v>0.47474647199999997</v>
      </c>
      <c r="M20" s="20">
        <f t="shared" si="4"/>
        <v>220.91477890060111</v>
      </c>
      <c r="N20" s="20">
        <f t="shared" si="4"/>
        <v>0</v>
      </c>
      <c r="O20" s="20">
        <f t="shared" si="4"/>
        <v>335.93557262433126</v>
      </c>
      <c r="P20" s="20">
        <f t="shared" si="4"/>
        <v>0</v>
      </c>
      <c r="Q20" s="20">
        <f t="shared" si="4"/>
        <v>2195.1075860363881</v>
      </c>
      <c r="R20" s="20">
        <f t="shared" si="1"/>
        <v>-668.00070539171907</v>
      </c>
      <c r="S20" s="20">
        <f t="shared" si="2"/>
        <v>-98.977811358332218</v>
      </c>
      <c r="T20" s="20" t="s">
        <v>22</v>
      </c>
      <c r="W20" s="52"/>
      <c r="X20" s="52"/>
      <c r="Y20" s="53"/>
    </row>
    <row r="21" spans="1:25" s="17" customFormat="1" ht="31.5" hidden="1" outlineLevel="1" x14ac:dyDescent="0.2">
      <c r="A21" s="19" t="s">
        <v>31</v>
      </c>
      <c r="B21" s="19" t="s">
        <v>32</v>
      </c>
      <c r="C21" s="19" t="s">
        <v>21</v>
      </c>
      <c r="D21" s="20" t="s">
        <v>22</v>
      </c>
      <c r="E21" s="20" t="s">
        <v>22</v>
      </c>
      <c r="F21" s="20" t="s">
        <v>22</v>
      </c>
      <c r="G21" s="20" t="s">
        <v>22</v>
      </c>
      <c r="H21" s="20" t="s">
        <v>22</v>
      </c>
      <c r="I21" s="20" t="s">
        <v>22</v>
      </c>
      <c r="J21" s="20" t="s">
        <v>22</v>
      </c>
      <c r="K21" s="20" t="s">
        <v>22</v>
      </c>
      <c r="L21" s="20" t="s">
        <v>22</v>
      </c>
      <c r="M21" s="20" t="s">
        <v>22</v>
      </c>
      <c r="N21" s="20" t="s">
        <v>22</v>
      </c>
      <c r="O21" s="20" t="s">
        <v>22</v>
      </c>
      <c r="P21" s="20" t="s">
        <v>22</v>
      </c>
      <c r="Q21" s="20" t="s">
        <v>22</v>
      </c>
      <c r="R21" s="20" t="e">
        <f t="shared" si="1"/>
        <v>#VALUE!</v>
      </c>
      <c r="S21" s="20" t="e">
        <f t="shared" si="2"/>
        <v>#VALUE!</v>
      </c>
      <c r="T21" s="35" t="s">
        <v>22</v>
      </c>
    </row>
    <row r="22" spans="1:25" s="17" customFormat="1" ht="15.75" hidden="1" outlineLevel="1" x14ac:dyDescent="0.2">
      <c r="A22" s="19" t="s">
        <v>33</v>
      </c>
      <c r="B22" s="19" t="s">
        <v>34</v>
      </c>
      <c r="C22" s="19" t="s">
        <v>21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20" t="s">
        <v>22</v>
      </c>
      <c r="O22" s="20" t="s">
        <v>22</v>
      </c>
      <c r="P22" s="20" t="s">
        <v>22</v>
      </c>
      <c r="Q22" s="20" t="s">
        <v>22</v>
      </c>
      <c r="R22" s="20" t="e">
        <f t="shared" si="1"/>
        <v>#VALUE!</v>
      </c>
      <c r="S22" s="20" t="e">
        <f t="shared" si="2"/>
        <v>#VALUE!</v>
      </c>
      <c r="T22" s="35" t="s">
        <v>22</v>
      </c>
    </row>
    <row r="23" spans="1:25" s="17" customFormat="1" ht="15.75" collapsed="1" x14ac:dyDescent="0.2">
      <c r="A23" s="19" t="s">
        <v>35</v>
      </c>
      <c r="B23" s="19" t="s">
        <v>36</v>
      </c>
      <c r="C23" s="19" t="s">
        <v>21</v>
      </c>
      <c r="D23" s="20">
        <v>3878.8844583846003</v>
      </c>
      <c r="E23" s="20">
        <v>1466.3970627250221</v>
      </c>
      <c r="F23" s="20">
        <v>2412.4873956595784</v>
      </c>
      <c r="G23" s="20">
        <f>G44+G144</f>
        <v>1336.2397028249275</v>
      </c>
      <c r="H23" s="20">
        <f t="shared" ref="H23:Q23" si="5">H44+H144</f>
        <v>106.54963442</v>
      </c>
      <c r="I23" s="20">
        <f t="shared" si="5"/>
        <v>306.09698574155266</v>
      </c>
      <c r="J23" s="20">
        <f t="shared" si="5"/>
        <v>105.93388794800002</v>
      </c>
      <c r="K23" s="20">
        <f t="shared" si="5"/>
        <v>368.80246518016639</v>
      </c>
      <c r="L23" s="20">
        <f t="shared" si="5"/>
        <v>0.61574647199999999</v>
      </c>
      <c r="M23" s="20">
        <f t="shared" si="5"/>
        <v>310.45827989608227</v>
      </c>
      <c r="N23" s="20">
        <f t="shared" si="5"/>
        <v>0</v>
      </c>
      <c r="O23" s="20">
        <f t="shared" si="5"/>
        <v>350.88197200712625</v>
      </c>
      <c r="P23" s="20">
        <f t="shared" si="5"/>
        <v>0</v>
      </c>
      <c r="Q23" s="20">
        <f t="shared" si="5"/>
        <v>2305.9377612395788</v>
      </c>
      <c r="R23" s="20">
        <f t="shared" si="1"/>
        <v>-568.34981650171903</v>
      </c>
      <c r="S23" s="20">
        <f>R23/(I23+K23)*100</f>
        <v>-84.212517246164026</v>
      </c>
      <c r="T23" s="35" t="s">
        <v>22</v>
      </c>
    </row>
    <row r="24" spans="1:25" s="17" customFormat="1" ht="15.75" hidden="1" outlineLevel="1" x14ac:dyDescent="0.2">
      <c r="A24" s="19" t="s">
        <v>37</v>
      </c>
      <c r="B24" s="19" t="s">
        <v>38</v>
      </c>
      <c r="C24" s="19" t="s">
        <v>21</v>
      </c>
      <c r="D24" s="20" t="s">
        <v>22</v>
      </c>
      <c r="E24" s="20" t="s">
        <v>22</v>
      </c>
      <c r="F24" s="20" t="s">
        <v>22</v>
      </c>
      <c r="G24" s="20" t="s">
        <v>22</v>
      </c>
      <c r="H24" s="20" t="s">
        <v>22</v>
      </c>
      <c r="I24" s="20" t="s">
        <v>22</v>
      </c>
      <c r="J24" s="20" t="s">
        <v>22</v>
      </c>
      <c r="K24" s="20" t="s">
        <v>22</v>
      </c>
      <c r="L24" s="20" t="s">
        <v>22</v>
      </c>
      <c r="M24" s="20" t="s">
        <v>22</v>
      </c>
      <c r="N24" s="20" t="s">
        <v>22</v>
      </c>
      <c r="O24" s="20" t="s">
        <v>22</v>
      </c>
      <c r="P24" s="20" t="s">
        <v>22</v>
      </c>
      <c r="Q24" s="20" t="s">
        <v>22</v>
      </c>
      <c r="R24" s="20" t="e">
        <f t="shared" si="1"/>
        <v>#VALUE!</v>
      </c>
      <c r="S24" s="20" t="e">
        <f t="shared" si="2"/>
        <v>#VALUE!</v>
      </c>
      <c r="T24" s="35" t="s">
        <v>22</v>
      </c>
    </row>
    <row r="25" spans="1:25" s="17" customFormat="1" ht="31.5" hidden="1" outlineLevel="1" x14ac:dyDescent="0.2">
      <c r="A25" s="19" t="s">
        <v>39</v>
      </c>
      <c r="B25" s="19" t="s">
        <v>40</v>
      </c>
      <c r="C25" s="19" t="s">
        <v>21</v>
      </c>
      <c r="D25" s="20" t="s">
        <v>22</v>
      </c>
      <c r="E25" s="20" t="s">
        <v>22</v>
      </c>
      <c r="F25" s="20" t="s">
        <v>22</v>
      </c>
      <c r="G25" s="20" t="s">
        <v>22</v>
      </c>
      <c r="H25" s="20" t="s">
        <v>22</v>
      </c>
      <c r="I25" s="20" t="s">
        <v>22</v>
      </c>
      <c r="J25" s="20" t="s">
        <v>22</v>
      </c>
      <c r="K25" s="20" t="s">
        <v>22</v>
      </c>
      <c r="L25" s="20" t="s">
        <v>22</v>
      </c>
      <c r="M25" s="20" t="s">
        <v>22</v>
      </c>
      <c r="N25" s="20" t="s">
        <v>22</v>
      </c>
      <c r="O25" s="20" t="s">
        <v>22</v>
      </c>
      <c r="P25" s="20" t="s">
        <v>22</v>
      </c>
      <c r="Q25" s="20" t="s">
        <v>22</v>
      </c>
      <c r="R25" s="20" t="e">
        <f t="shared" si="1"/>
        <v>#VALUE!</v>
      </c>
      <c r="S25" s="20" t="e">
        <f t="shared" si="2"/>
        <v>#VALUE!</v>
      </c>
      <c r="T25" s="35" t="s">
        <v>22</v>
      </c>
    </row>
    <row r="26" spans="1:25" s="17" customFormat="1" ht="47.25" hidden="1" outlineLevel="1" x14ac:dyDescent="0.2">
      <c r="A26" s="19" t="s">
        <v>41</v>
      </c>
      <c r="B26" s="19" t="s">
        <v>42</v>
      </c>
      <c r="C26" s="19" t="s">
        <v>21</v>
      </c>
      <c r="D26" s="20" t="s">
        <v>22</v>
      </c>
      <c r="E26" s="20" t="s">
        <v>22</v>
      </c>
      <c r="F26" s="20" t="s">
        <v>22</v>
      </c>
      <c r="G26" s="20" t="s">
        <v>22</v>
      </c>
      <c r="H26" s="20" t="s">
        <v>22</v>
      </c>
      <c r="I26" s="20" t="s">
        <v>22</v>
      </c>
      <c r="J26" s="20" t="s">
        <v>22</v>
      </c>
      <c r="K26" s="20" t="s">
        <v>22</v>
      </c>
      <c r="L26" s="20" t="s">
        <v>22</v>
      </c>
      <c r="M26" s="20" t="s">
        <v>22</v>
      </c>
      <c r="N26" s="20" t="s">
        <v>22</v>
      </c>
      <c r="O26" s="20" t="s">
        <v>22</v>
      </c>
      <c r="P26" s="20" t="s">
        <v>22</v>
      </c>
      <c r="Q26" s="20" t="s">
        <v>22</v>
      </c>
      <c r="R26" s="20" t="e">
        <f t="shared" si="1"/>
        <v>#VALUE!</v>
      </c>
      <c r="S26" s="20" t="e">
        <f t="shared" si="2"/>
        <v>#VALUE!</v>
      </c>
      <c r="T26" s="35" t="s">
        <v>22</v>
      </c>
    </row>
    <row r="27" spans="1:25" ht="47.25" hidden="1" outlineLevel="1" x14ac:dyDescent="0.2">
      <c r="A27" s="19" t="s">
        <v>43</v>
      </c>
      <c r="B27" s="19" t="s">
        <v>44</v>
      </c>
      <c r="C27" s="19" t="s">
        <v>21</v>
      </c>
      <c r="D27" s="20" t="s">
        <v>22</v>
      </c>
      <c r="E27" s="20" t="s">
        <v>22</v>
      </c>
      <c r="F27" s="20" t="s">
        <v>22</v>
      </c>
      <c r="G27" s="20" t="s">
        <v>22</v>
      </c>
      <c r="H27" s="20" t="s">
        <v>22</v>
      </c>
      <c r="I27" s="20" t="s">
        <v>22</v>
      </c>
      <c r="J27" s="20" t="s">
        <v>22</v>
      </c>
      <c r="K27" s="20" t="s">
        <v>22</v>
      </c>
      <c r="L27" s="20" t="s">
        <v>22</v>
      </c>
      <c r="M27" s="20" t="s">
        <v>22</v>
      </c>
      <c r="N27" s="20" t="s">
        <v>22</v>
      </c>
      <c r="O27" s="20" t="s">
        <v>22</v>
      </c>
      <c r="P27" s="20" t="s">
        <v>22</v>
      </c>
      <c r="Q27" s="20" t="s">
        <v>22</v>
      </c>
      <c r="R27" s="20" t="e">
        <f t="shared" si="1"/>
        <v>#VALUE!</v>
      </c>
      <c r="S27" s="20" t="e">
        <f t="shared" si="2"/>
        <v>#VALUE!</v>
      </c>
      <c r="T27" s="35" t="s">
        <v>22</v>
      </c>
    </row>
    <row r="28" spans="1:25" ht="31.5" hidden="1" outlineLevel="1" x14ac:dyDescent="0.2">
      <c r="A28" s="19" t="s">
        <v>45</v>
      </c>
      <c r="B28" s="19" t="s">
        <v>46</v>
      </c>
      <c r="C28" s="19" t="s">
        <v>21</v>
      </c>
      <c r="D28" s="20" t="s">
        <v>22</v>
      </c>
      <c r="E28" s="20" t="s">
        <v>22</v>
      </c>
      <c r="F28" s="20" t="s">
        <v>22</v>
      </c>
      <c r="G28" s="20" t="s">
        <v>22</v>
      </c>
      <c r="H28" s="20" t="s">
        <v>22</v>
      </c>
      <c r="I28" s="20" t="s">
        <v>22</v>
      </c>
      <c r="J28" s="20" t="s">
        <v>22</v>
      </c>
      <c r="K28" s="20" t="s">
        <v>22</v>
      </c>
      <c r="L28" s="20" t="s">
        <v>22</v>
      </c>
      <c r="M28" s="20" t="s">
        <v>22</v>
      </c>
      <c r="N28" s="20" t="s">
        <v>22</v>
      </c>
      <c r="O28" s="20" t="s">
        <v>22</v>
      </c>
      <c r="P28" s="20" t="s">
        <v>22</v>
      </c>
      <c r="Q28" s="20" t="s">
        <v>22</v>
      </c>
      <c r="R28" s="20" t="e">
        <f t="shared" si="1"/>
        <v>#VALUE!</v>
      </c>
      <c r="S28" s="20" t="e">
        <f t="shared" si="2"/>
        <v>#VALUE!</v>
      </c>
      <c r="T28" s="35" t="s">
        <v>22</v>
      </c>
    </row>
    <row r="29" spans="1:25" ht="31.5" hidden="1" outlineLevel="1" x14ac:dyDescent="0.2">
      <c r="A29" s="21" t="s">
        <v>47</v>
      </c>
      <c r="B29" s="21" t="s">
        <v>48</v>
      </c>
      <c r="C29" s="21" t="s">
        <v>21</v>
      </c>
      <c r="D29" s="20" t="s">
        <v>22</v>
      </c>
      <c r="E29" s="20" t="s">
        <v>22</v>
      </c>
      <c r="F29" s="20" t="s">
        <v>22</v>
      </c>
      <c r="G29" s="20" t="s">
        <v>22</v>
      </c>
      <c r="H29" s="20" t="s">
        <v>22</v>
      </c>
      <c r="I29" s="20" t="s">
        <v>22</v>
      </c>
      <c r="J29" s="20" t="s">
        <v>22</v>
      </c>
      <c r="K29" s="20" t="s">
        <v>22</v>
      </c>
      <c r="L29" s="20" t="s">
        <v>22</v>
      </c>
      <c r="M29" s="20" t="s">
        <v>22</v>
      </c>
      <c r="N29" s="20" t="s">
        <v>22</v>
      </c>
      <c r="O29" s="20" t="s">
        <v>22</v>
      </c>
      <c r="P29" s="20" t="s">
        <v>22</v>
      </c>
      <c r="Q29" s="20" t="s">
        <v>22</v>
      </c>
      <c r="R29" s="20" t="e">
        <f t="shared" si="1"/>
        <v>#VALUE!</v>
      </c>
      <c r="S29" s="20" t="e">
        <f t="shared" si="2"/>
        <v>#VALUE!</v>
      </c>
      <c r="T29" s="35" t="s">
        <v>22</v>
      </c>
    </row>
    <row r="30" spans="1:25" ht="47.25" hidden="1" outlineLevel="1" x14ac:dyDescent="0.2">
      <c r="A30" s="19" t="s">
        <v>49</v>
      </c>
      <c r="B30" s="19" t="s">
        <v>50</v>
      </c>
      <c r="C30" s="19" t="s">
        <v>21</v>
      </c>
      <c r="D30" s="20" t="s">
        <v>22</v>
      </c>
      <c r="E30" s="20" t="s">
        <v>22</v>
      </c>
      <c r="F30" s="20" t="s">
        <v>22</v>
      </c>
      <c r="G30" s="20" t="s">
        <v>22</v>
      </c>
      <c r="H30" s="20" t="s">
        <v>22</v>
      </c>
      <c r="I30" s="20" t="s">
        <v>22</v>
      </c>
      <c r="J30" s="20" t="s">
        <v>22</v>
      </c>
      <c r="K30" s="20" t="s">
        <v>22</v>
      </c>
      <c r="L30" s="20" t="s">
        <v>22</v>
      </c>
      <c r="M30" s="20" t="s">
        <v>22</v>
      </c>
      <c r="N30" s="20" t="s">
        <v>22</v>
      </c>
      <c r="O30" s="20" t="s">
        <v>22</v>
      </c>
      <c r="P30" s="20" t="s">
        <v>22</v>
      </c>
      <c r="Q30" s="20" t="s">
        <v>22</v>
      </c>
      <c r="R30" s="20" t="e">
        <f t="shared" si="1"/>
        <v>#VALUE!</v>
      </c>
      <c r="S30" s="20" t="e">
        <f t="shared" si="2"/>
        <v>#VALUE!</v>
      </c>
      <c r="T30" s="35" t="s">
        <v>22</v>
      </c>
    </row>
    <row r="31" spans="1:25" ht="31.5" hidden="1" outlineLevel="1" x14ac:dyDescent="0.2">
      <c r="A31" s="19" t="s">
        <v>51</v>
      </c>
      <c r="B31" s="19" t="s">
        <v>52</v>
      </c>
      <c r="C31" s="19" t="s">
        <v>21</v>
      </c>
      <c r="D31" s="20" t="s">
        <v>22</v>
      </c>
      <c r="E31" s="20" t="s">
        <v>22</v>
      </c>
      <c r="F31" s="20" t="s">
        <v>22</v>
      </c>
      <c r="G31" s="20" t="s">
        <v>22</v>
      </c>
      <c r="H31" s="20" t="s">
        <v>22</v>
      </c>
      <c r="I31" s="20" t="s">
        <v>22</v>
      </c>
      <c r="J31" s="20" t="s">
        <v>22</v>
      </c>
      <c r="K31" s="20" t="s">
        <v>22</v>
      </c>
      <c r="L31" s="20" t="s">
        <v>22</v>
      </c>
      <c r="M31" s="20" t="s">
        <v>22</v>
      </c>
      <c r="N31" s="20" t="s">
        <v>22</v>
      </c>
      <c r="O31" s="20" t="s">
        <v>22</v>
      </c>
      <c r="P31" s="20" t="s">
        <v>22</v>
      </c>
      <c r="Q31" s="20" t="s">
        <v>22</v>
      </c>
      <c r="R31" s="20" t="e">
        <f t="shared" si="1"/>
        <v>#VALUE!</v>
      </c>
      <c r="S31" s="20" t="e">
        <f t="shared" si="2"/>
        <v>#VALUE!</v>
      </c>
      <c r="T31" s="35" t="s">
        <v>22</v>
      </c>
    </row>
    <row r="32" spans="1:25" ht="31.5" hidden="1" outlineLevel="1" x14ac:dyDescent="0.2">
      <c r="A32" s="19" t="s">
        <v>196</v>
      </c>
      <c r="B32" s="19" t="s">
        <v>197</v>
      </c>
      <c r="C32" s="19" t="s">
        <v>21</v>
      </c>
      <c r="D32" s="20" t="s">
        <v>22</v>
      </c>
      <c r="E32" s="20" t="s">
        <v>22</v>
      </c>
      <c r="F32" s="20" t="s">
        <v>22</v>
      </c>
      <c r="G32" s="20" t="s">
        <v>22</v>
      </c>
      <c r="H32" s="20" t="s">
        <v>22</v>
      </c>
      <c r="I32" s="20" t="s">
        <v>22</v>
      </c>
      <c r="J32" s="20" t="s">
        <v>22</v>
      </c>
      <c r="K32" s="20" t="s">
        <v>22</v>
      </c>
      <c r="L32" s="20" t="s">
        <v>22</v>
      </c>
      <c r="M32" s="20" t="s">
        <v>22</v>
      </c>
      <c r="N32" s="20" t="s">
        <v>22</v>
      </c>
      <c r="O32" s="20" t="s">
        <v>22</v>
      </c>
      <c r="P32" s="20" t="s">
        <v>22</v>
      </c>
      <c r="Q32" s="20" t="s">
        <v>22</v>
      </c>
      <c r="R32" s="20" t="e">
        <f t="shared" si="1"/>
        <v>#VALUE!</v>
      </c>
      <c r="S32" s="20" t="e">
        <f t="shared" si="2"/>
        <v>#VALUE!</v>
      </c>
      <c r="T32" s="35" t="s">
        <v>22</v>
      </c>
    </row>
    <row r="33" spans="1:20" ht="47.25" hidden="1" outlineLevel="1" x14ac:dyDescent="0.2">
      <c r="A33" s="19" t="s">
        <v>198</v>
      </c>
      <c r="B33" s="19" t="s">
        <v>199</v>
      </c>
      <c r="C33" s="19" t="s">
        <v>21</v>
      </c>
      <c r="D33" s="20" t="s">
        <v>22</v>
      </c>
      <c r="E33" s="20" t="s">
        <v>22</v>
      </c>
      <c r="F33" s="20" t="s">
        <v>22</v>
      </c>
      <c r="G33" s="20" t="s">
        <v>22</v>
      </c>
      <c r="H33" s="20" t="s">
        <v>22</v>
      </c>
      <c r="I33" s="20" t="s">
        <v>22</v>
      </c>
      <c r="J33" s="20" t="s">
        <v>22</v>
      </c>
      <c r="K33" s="20" t="s">
        <v>22</v>
      </c>
      <c r="L33" s="20" t="s">
        <v>22</v>
      </c>
      <c r="M33" s="20" t="s">
        <v>22</v>
      </c>
      <c r="N33" s="20" t="s">
        <v>22</v>
      </c>
      <c r="O33" s="20" t="s">
        <v>22</v>
      </c>
      <c r="P33" s="20" t="s">
        <v>22</v>
      </c>
      <c r="Q33" s="20" t="s">
        <v>22</v>
      </c>
      <c r="R33" s="20" t="e">
        <f t="shared" si="1"/>
        <v>#VALUE!</v>
      </c>
      <c r="S33" s="20" t="e">
        <f t="shared" si="2"/>
        <v>#VALUE!</v>
      </c>
      <c r="T33" s="35" t="s">
        <v>22</v>
      </c>
    </row>
    <row r="34" spans="1:20" ht="63" hidden="1" outlineLevel="1" x14ac:dyDescent="0.2">
      <c r="A34" s="19" t="s">
        <v>200</v>
      </c>
      <c r="B34" s="19" t="s">
        <v>201</v>
      </c>
      <c r="C34" s="19" t="s">
        <v>21</v>
      </c>
      <c r="D34" s="20" t="s">
        <v>22</v>
      </c>
      <c r="E34" s="20" t="s">
        <v>22</v>
      </c>
      <c r="F34" s="20" t="s">
        <v>22</v>
      </c>
      <c r="G34" s="20" t="s">
        <v>22</v>
      </c>
      <c r="H34" s="20" t="s">
        <v>22</v>
      </c>
      <c r="I34" s="20" t="s">
        <v>22</v>
      </c>
      <c r="J34" s="20" t="s">
        <v>22</v>
      </c>
      <c r="K34" s="20" t="s">
        <v>22</v>
      </c>
      <c r="L34" s="20" t="s">
        <v>22</v>
      </c>
      <c r="M34" s="20" t="s">
        <v>22</v>
      </c>
      <c r="N34" s="20" t="s">
        <v>22</v>
      </c>
      <c r="O34" s="20" t="s">
        <v>22</v>
      </c>
      <c r="P34" s="20" t="s">
        <v>22</v>
      </c>
      <c r="Q34" s="20" t="s">
        <v>22</v>
      </c>
      <c r="R34" s="20" t="e">
        <f t="shared" si="1"/>
        <v>#VALUE!</v>
      </c>
      <c r="S34" s="20" t="e">
        <f t="shared" si="2"/>
        <v>#VALUE!</v>
      </c>
      <c r="T34" s="35" t="s">
        <v>22</v>
      </c>
    </row>
    <row r="35" spans="1:20" ht="63" hidden="1" outlineLevel="1" x14ac:dyDescent="0.2">
      <c r="A35" s="19" t="s">
        <v>202</v>
      </c>
      <c r="B35" s="19" t="s">
        <v>203</v>
      </c>
      <c r="C35" s="19" t="s">
        <v>21</v>
      </c>
      <c r="D35" s="20" t="s">
        <v>22</v>
      </c>
      <c r="E35" s="20" t="s">
        <v>22</v>
      </c>
      <c r="F35" s="20" t="s">
        <v>22</v>
      </c>
      <c r="G35" s="20" t="s">
        <v>22</v>
      </c>
      <c r="H35" s="20" t="s">
        <v>22</v>
      </c>
      <c r="I35" s="20" t="s">
        <v>22</v>
      </c>
      <c r="J35" s="20" t="s">
        <v>22</v>
      </c>
      <c r="K35" s="20" t="s">
        <v>22</v>
      </c>
      <c r="L35" s="20" t="s">
        <v>22</v>
      </c>
      <c r="M35" s="20" t="s">
        <v>22</v>
      </c>
      <c r="N35" s="20" t="s">
        <v>22</v>
      </c>
      <c r="O35" s="20" t="s">
        <v>22</v>
      </c>
      <c r="P35" s="20" t="s">
        <v>22</v>
      </c>
      <c r="Q35" s="20" t="s">
        <v>22</v>
      </c>
      <c r="R35" s="20" t="e">
        <f t="shared" si="1"/>
        <v>#VALUE!</v>
      </c>
      <c r="S35" s="20" t="e">
        <f t="shared" si="2"/>
        <v>#VALUE!</v>
      </c>
      <c r="T35" s="35" t="s">
        <v>22</v>
      </c>
    </row>
    <row r="36" spans="1:20" ht="63" hidden="1" outlineLevel="1" x14ac:dyDescent="0.2">
      <c r="A36" s="19" t="s">
        <v>204</v>
      </c>
      <c r="B36" s="19" t="s">
        <v>205</v>
      </c>
      <c r="C36" s="19" t="s">
        <v>21</v>
      </c>
      <c r="D36" s="20" t="s">
        <v>22</v>
      </c>
      <c r="E36" s="20" t="s">
        <v>22</v>
      </c>
      <c r="F36" s="20" t="s">
        <v>22</v>
      </c>
      <c r="G36" s="20" t="s">
        <v>22</v>
      </c>
      <c r="H36" s="20" t="s">
        <v>22</v>
      </c>
      <c r="I36" s="20" t="s">
        <v>22</v>
      </c>
      <c r="J36" s="20" t="s">
        <v>22</v>
      </c>
      <c r="K36" s="20" t="s">
        <v>22</v>
      </c>
      <c r="L36" s="20" t="s">
        <v>22</v>
      </c>
      <c r="M36" s="20" t="s">
        <v>22</v>
      </c>
      <c r="N36" s="20" t="s">
        <v>22</v>
      </c>
      <c r="O36" s="20" t="s">
        <v>22</v>
      </c>
      <c r="P36" s="20" t="s">
        <v>22</v>
      </c>
      <c r="Q36" s="20" t="s">
        <v>22</v>
      </c>
      <c r="R36" s="20" t="e">
        <f t="shared" si="1"/>
        <v>#VALUE!</v>
      </c>
      <c r="S36" s="20" t="e">
        <f t="shared" si="2"/>
        <v>#VALUE!</v>
      </c>
      <c r="T36" s="35" t="s">
        <v>22</v>
      </c>
    </row>
    <row r="37" spans="1:20" ht="47.25" hidden="1" outlineLevel="1" x14ac:dyDescent="0.2">
      <c r="A37" s="19" t="s">
        <v>206</v>
      </c>
      <c r="B37" s="19" t="s">
        <v>199</v>
      </c>
      <c r="C37" s="19" t="s">
        <v>21</v>
      </c>
      <c r="D37" s="20" t="s">
        <v>22</v>
      </c>
      <c r="E37" s="20" t="s">
        <v>22</v>
      </c>
      <c r="F37" s="20" t="s">
        <v>22</v>
      </c>
      <c r="G37" s="20" t="s">
        <v>22</v>
      </c>
      <c r="H37" s="20" t="s">
        <v>22</v>
      </c>
      <c r="I37" s="20" t="s">
        <v>22</v>
      </c>
      <c r="J37" s="20" t="s">
        <v>22</v>
      </c>
      <c r="K37" s="20" t="s">
        <v>22</v>
      </c>
      <c r="L37" s="20" t="s">
        <v>22</v>
      </c>
      <c r="M37" s="20" t="s">
        <v>22</v>
      </c>
      <c r="N37" s="20" t="s">
        <v>22</v>
      </c>
      <c r="O37" s="20" t="s">
        <v>22</v>
      </c>
      <c r="P37" s="20" t="s">
        <v>22</v>
      </c>
      <c r="Q37" s="20" t="s">
        <v>22</v>
      </c>
      <c r="R37" s="20" t="e">
        <f t="shared" si="1"/>
        <v>#VALUE!</v>
      </c>
      <c r="S37" s="20" t="e">
        <f t="shared" si="2"/>
        <v>#VALUE!</v>
      </c>
      <c r="T37" s="35" t="s">
        <v>22</v>
      </c>
    </row>
    <row r="38" spans="1:20" ht="63" hidden="1" outlineLevel="1" x14ac:dyDescent="0.2">
      <c r="A38" s="19" t="s">
        <v>207</v>
      </c>
      <c r="B38" s="19" t="s">
        <v>201</v>
      </c>
      <c r="C38" s="19" t="s">
        <v>21</v>
      </c>
      <c r="D38" s="20" t="s">
        <v>22</v>
      </c>
      <c r="E38" s="20" t="s">
        <v>22</v>
      </c>
      <c r="F38" s="20" t="s">
        <v>22</v>
      </c>
      <c r="G38" s="20" t="s">
        <v>22</v>
      </c>
      <c r="H38" s="20" t="s">
        <v>22</v>
      </c>
      <c r="I38" s="20" t="s">
        <v>22</v>
      </c>
      <c r="J38" s="20" t="s">
        <v>22</v>
      </c>
      <c r="K38" s="20" t="s">
        <v>22</v>
      </c>
      <c r="L38" s="20" t="s">
        <v>22</v>
      </c>
      <c r="M38" s="20" t="s">
        <v>22</v>
      </c>
      <c r="N38" s="20" t="s">
        <v>22</v>
      </c>
      <c r="O38" s="20" t="s">
        <v>22</v>
      </c>
      <c r="P38" s="20" t="s">
        <v>22</v>
      </c>
      <c r="Q38" s="20" t="s">
        <v>22</v>
      </c>
      <c r="R38" s="20" t="e">
        <f t="shared" si="1"/>
        <v>#VALUE!</v>
      </c>
      <c r="S38" s="20" t="e">
        <f t="shared" si="2"/>
        <v>#VALUE!</v>
      </c>
      <c r="T38" s="35" t="s">
        <v>22</v>
      </c>
    </row>
    <row r="39" spans="1:20" ht="63" hidden="1" outlineLevel="1" x14ac:dyDescent="0.2">
      <c r="A39" s="19" t="s">
        <v>208</v>
      </c>
      <c r="B39" s="19" t="s">
        <v>203</v>
      </c>
      <c r="C39" s="19" t="s">
        <v>21</v>
      </c>
      <c r="D39" s="20" t="s">
        <v>22</v>
      </c>
      <c r="E39" s="20" t="s">
        <v>22</v>
      </c>
      <c r="F39" s="20" t="s">
        <v>22</v>
      </c>
      <c r="G39" s="20" t="s">
        <v>22</v>
      </c>
      <c r="H39" s="20" t="s">
        <v>22</v>
      </c>
      <c r="I39" s="20" t="s">
        <v>22</v>
      </c>
      <c r="J39" s="20" t="s">
        <v>22</v>
      </c>
      <c r="K39" s="20" t="s">
        <v>22</v>
      </c>
      <c r="L39" s="20" t="s">
        <v>22</v>
      </c>
      <c r="M39" s="20" t="s">
        <v>22</v>
      </c>
      <c r="N39" s="20" t="s">
        <v>22</v>
      </c>
      <c r="O39" s="20" t="s">
        <v>22</v>
      </c>
      <c r="P39" s="20" t="s">
        <v>22</v>
      </c>
      <c r="Q39" s="20" t="s">
        <v>22</v>
      </c>
      <c r="R39" s="20" t="e">
        <f t="shared" si="1"/>
        <v>#VALUE!</v>
      </c>
      <c r="S39" s="20" t="e">
        <f t="shared" si="2"/>
        <v>#VALUE!</v>
      </c>
      <c r="T39" s="35" t="s">
        <v>22</v>
      </c>
    </row>
    <row r="40" spans="1:20" ht="63" hidden="1" outlineLevel="1" x14ac:dyDescent="0.2">
      <c r="A40" s="19" t="s">
        <v>209</v>
      </c>
      <c r="B40" s="19" t="s">
        <v>210</v>
      </c>
      <c r="C40" s="19" t="s">
        <v>21</v>
      </c>
      <c r="D40" s="20" t="s">
        <v>22</v>
      </c>
      <c r="E40" s="20" t="s">
        <v>22</v>
      </c>
      <c r="F40" s="20" t="s">
        <v>22</v>
      </c>
      <c r="G40" s="20" t="s">
        <v>22</v>
      </c>
      <c r="H40" s="20" t="s">
        <v>22</v>
      </c>
      <c r="I40" s="20" t="s">
        <v>22</v>
      </c>
      <c r="J40" s="20" t="s">
        <v>22</v>
      </c>
      <c r="K40" s="20" t="s">
        <v>22</v>
      </c>
      <c r="L40" s="20" t="s">
        <v>22</v>
      </c>
      <c r="M40" s="20" t="s">
        <v>22</v>
      </c>
      <c r="N40" s="20" t="s">
        <v>22</v>
      </c>
      <c r="O40" s="20" t="s">
        <v>22</v>
      </c>
      <c r="P40" s="20" t="s">
        <v>22</v>
      </c>
      <c r="Q40" s="20" t="s">
        <v>22</v>
      </c>
      <c r="R40" s="20" t="e">
        <f t="shared" si="1"/>
        <v>#VALUE!</v>
      </c>
      <c r="S40" s="20" t="e">
        <f t="shared" si="2"/>
        <v>#VALUE!</v>
      </c>
      <c r="T40" s="35" t="s">
        <v>22</v>
      </c>
    </row>
    <row r="41" spans="1:20" ht="47.25" hidden="1" outlineLevel="1" x14ac:dyDescent="0.2">
      <c r="A41" s="19" t="s">
        <v>53</v>
      </c>
      <c r="B41" s="19" t="s">
        <v>54</v>
      </c>
      <c r="C41" s="19" t="s">
        <v>21</v>
      </c>
      <c r="D41" s="20" t="s">
        <v>22</v>
      </c>
      <c r="E41" s="20" t="s">
        <v>22</v>
      </c>
      <c r="F41" s="20" t="s">
        <v>22</v>
      </c>
      <c r="G41" s="20" t="s">
        <v>22</v>
      </c>
      <c r="H41" s="20" t="s">
        <v>22</v>
      </c>
      <c r="I41" s="20" t="s">
        <v>22</v>
      </c>
      <c r="J41" s="20" t="s">
        <v>22</v>
      </c>
      <c r="K41" s="20" t="s">
        <v>22</v>
      </c>
      <c r="L41" s="20" t="s">
        <v>22</v>
      </c>
      <c r="M41" s="20" t="s">
        <v>22</v>
      </c>
      <c r="N41" s="20" t="s">
        <v>22</v>
      </c>
      <c r="O41" s="20" t="s">
        <v>22</v>
      </c>
      <c r="P41" s="20" t="s">
        <v>22</v>
      </c>
      <c r="Q41" s="20" t="s">
        <v>22</v>
      </c>
      <c r="R41" s="20" t="e">
        <f t="shared" si="1"/>
        <v>#VALUE!</v>
      </c>
      <c r="S41" s="20" t="e">
        <f t="shared" si="2"/>
        <v>#VALUE!</v>
      </c>
      <c r="T41" s="35" t="s">
        <v>22</v>
      </c>
    </row>
    <row r="42" spans="1:20" ht="47.25" hidden="1" outlineLevel="1" x14ac:dyDescent="0.2">
      <c r="A42" s="19" t="s">
        <v>55</v>
      </c>
      <c r="B42" s="19" t="s">
        <v>211</v>
      </c>
      <c r="C42" s="19" t="s">
        <v>21</v>
      </c>
      <c r="D42" s="20" t="s">
        <v>22</v>
      </c>
      <c r="E42" s="20" t="s">
        <v>22</v>
      </c>
      <c r="F42" s="20" t="s">
        <v>22</v>
      </c>
      <c r="G42" s="20" t="s">
        <v>22</v>
      </c>
      <c r="H42" s="20" t="s">
        <v>22</v>
      </c>
      <c r="I42" s="20" t="s">
        <v>22</v>
      </c>
      <c r="J42" s="20" t="s">
        <v>22</v>
      </c>
      <c r="K42" s="20" t="s">
        <v>22</v>
      </c>
      <c r="L42" s="20" t="s">
        <v>22</v>
      </c>
      <c r="M42" s="20" t="s">
        <v>22</v>
      </c>
      <c r="N42" s="20" t="s">
        <v>22</v>
      </c>
      <c r="O42" s="20" t="s">
        <v>22</v>
      </c>
      <c r="P42" s="20" t="s">
        <v>22</v>
      </c>
      <c r="Q42" s="20" t="s">
        <v>22</v>
      </c>
      <c r="R42" s="20" t="e">
        <f t="shared" si="1"/>
        <v>#VALUE!</v>
      </c>
      <c r="S42" s="20" t="e">
        <f t="shared" si="2"/>
        <v>#VALUE!</v>
      </c>
      <c r="T42" s="35" t="s">
        <v>22</v>
      </c>
    </row>
    <row r="43" spans="1:20" ht="63" hidden="1" outlineLevel="1" x14ac:dyDescent="0.2">
      <c r="A43" s="19" t="s">
        <v>56</v>
      </c>
      <c r="B43" s="19" t="s">
        <v>212</v>
      </c>
      <c r="C43" s="19" t="s">
        <v>21</v>
      </c>
      <c r="D43" s="20" t="s">
        <v>22</v>
      </c>
      <c r="E43" s="20" t="s">
        <v>22</v>
      </c>
      <c r="F43" s="20" t="s">
        <v>22</v>
      </c>
      <c r="G43" s="20" t="s">
        <v>22</v>
      </c>
      <c r="H43" s="20" t="s">
        <v>22</v>
      </c>
      <c r="I43" s="20" t="s">
        <v>22</v>
      </c>
      <c r="J43" s="20" t="s">
        <v>22</v>
      </c>
      <c r="K43" s="20" t="s">
        <v>22</v>
      </c>
      <c r="L43" s="20" t="s">
        <v>22</v>
      </c>
      <c r="M43" s="20" t="s">
        <v>22</v>
      </c>
      <c r="N43" s="20" t="s">
        <v>22</v>
      </c>
      <c r="O43" s="20" t="s">
        <v>22</v>
      </c>
      <c r="P43" s="20" t="s">
        <v>22</v>
      </c>
      <c r="Q43" s="20" t="s">
        <v>22</v>
      </c>
      <c r="R43" s="20" t="e">
        <f t="shared" si="1"/>
        <v>#VALUE!</v>
      </c>
      <c r="S43" s="20" t="e">
        <f t="shared" si="2"/>
        <v>#VALUE!</v>
      </c>
      <c r="T43" s="35" t="s">
        <v>22</v>
      </c>
    </row>
    <row r="44" spans="1:20" ht="31.5" x14ac:dyDescent="0.2">
      <c r="A44" s="19" t="s">
        <v>57</v>
      </c>
      <c r="B44" s="19" t="s">
        <v>58</v>
      </c>
      <c r="C44" s="19" t="s">
        <v>21</v>
      </c>
      <c r="D44" s="20">
        <v>536.23605072511532</v>
      </c>
      <c r="E44" s="20">
        <v>325.7549866319244</v>
      </c>
      <c r="F44" s="20">
        <v>210.48106409319084</v>
      </c>
      <c r="G44" s="20">
        <f>G45</f>
        <v>104.48990037827613</v>
      </c>
      <c r="H44" s="20">
        <f t="shared" ref="H44:Q44" si="6">H45</f>
        <v>99.650888890000004</v>
      </c>
      <c r="I44" s="20">
        <f t="shared" si="6"/>
        <v>0</v>
      </c>
      <c r="J44" s="20">
        <f t="shared" si="6"/>
        <v>99.509888890000013</v>
      </c>
      <c r="K44" s="20">
        <f t="shared" si="6"/>
        <v>0</v>
      </c>
      <c r="L44" s="20">
        <f t="shared" si="6"/>
        <v>0.14100000000000001</v>
      </c>
      <c r="M44" s="20">
        <f t="shared" si="6"/>
        <v>89.543500995481153</v>
      </c>
      <c r="N44" s="20">
        <f t="shared" si="6"/>
        <v>0</v>
      </c>
      <c r="O44" s="20">
        <f t="shared" si="6"/>
        <v>14.946399382794981</v>
      </c>
      <c r="P44" s="20">
        <f t="shared" si="6"/>
        <v>0</v>
      </c>
      <c r="Q44" s="20">
        <f t="shared" si="6"/>
        <v>110.83017520319081</v>
      </c>
      <c r="R44" s="20">
        <f t="shared" si="1"/>
        <v>99.650888890000004</v>
      </c>
      <c r="S44" s="20">
        <f>R45/(G45)*100</f>
        <v>95.368919416366694</v>
      </c>
      <c r="T44" s="20" t="s">
        <v>22</v>
      </c>
    </row>
    <row r="45" spans="1:20" ht="47.25" x14ac:dyDescent="0.2">
      <c r="A45" s="19" t="s">
        <v>59</v>
      </c>
      <c r="B45" s="19" t="s">
        <v>60</v>
      </c>
      <c r="C45" s="19" t="s">
        <v>21</v>
      </c>
      <c r="D45" s="20">
        <v>536.23605072511532</v>
      </c>
      <c r="E45" s="20">
        <v>325.7549866319244</v>
      </c>
      <c r="F45" s="20">
        <v>210.48106409319084</v>
      </c>
      <c r="G45" s="20">
        <f>G46+G88</f>
        <v>104.48990037827613</v>
      </c>
      <c r="H45" s="20">
        <f t="shared" ref="H45:Q45" si="7">H46+H88</f>
        <v>99.650888890000004</v>
      </c>
      <c r="I45" s="20">
        <f t="shared" si="7"/>
        <v>0</v>
      </c>
      <c r="J45" s="20">
        <f t="shared" si="7"/>
        <v>99.509888890000013</v>
      </c>
      <c r="K45" s="20">
        <f t="shared" si="7"/>
        <v>0</v>
      </c>
      <c r="L45" s="20">
        <f t="shared" si="7"/>
        <v>0.14100000000000001</v>
      </c>
      <c r="M45" s="20">
        <f t="shared" si="7"/>
        <v>89.543500995481153</v>
      </c>
      <c r="N45" s="20">
        <f t="shared" si="7"/>
        <v>0</v>
      </c>
      <c r="O45" s="20">
        <f t="shared" si="7"/>
        <v>14.946399382794981</v>
      </c>
      <c r="P45" s="20">
        <f t="shared" si="7"/>
        <v>0</v>
      </c>
      <c r="Q45" s="20">
        <f t="shared" si="7"/>
        <v>110.83017520319081</v>
      </c>
      <c r="R45" s="20">
        <f t="shared" si="1"/>
        <v>99.650888890000004</v>
      </c>
      <c r="T45" s="20" t="s">
        <v>22</v>
      </c>
    </row>
    <row r="46" spans="1:20" ht="31.5" x14ac:dyDescent="0.2">
      <c r="A46" s="19" t="s">
        <v>61</v>
      </c>
      <c r="B46" s="19" t="s">
        <v>62</v>
      </c>
      <c r="C46" s="19" t="s">
        <v>21</v>
      </c>
      <c r="D46" s="20">
        <v>483.60749884873525</v>
      </c>
      <c r="E46" s="20">
        <v>305.17365536580007</v>
      </c>
      <c r="F46" s="20">
        <v>178.43384348293503</v>
      </c>
      <c r="G46" s="20">
        <f>SUM(G47:G87)</f>
        <v>89.543500995481153</v>
      </c>
      <c r="H46" s="20">
        <f t="shared" ref="H46:Q46" si="8">SUM(H47:H87)</f>
        <v>99.650888890000004</v>
      </c>
      <c r="I46" s="20">
        <f t="shared" si="8"/>
        <v>0</v>
      </c>
      <c r="J46" s="20">
        <f t="shared" si="8"/>
        <v>99.509888890000013</v>
      </c>
      <c r="K46" s="20">
        <f t="shared" si="8"/>
        <v>0</v>
      </c>
      <c r="L46" s="20">
        <f t="shared" si="8"/>
        <v>0.14100000000000001</v>
      </c>
      <c r="M46" s="20">
        <f t="shared" si="8"/>
        <v>89.543500995481153</v>
      </c>
      <c r="N46" s="20">
        <f t="shared" si="8"/>
        <v>0</v>
      </c>
      <c r="O46" s="20">
        <f t="shared" si="8"/>
        <v>0</v>
      </c>
      <c r="P46" s="20">
        <f t="shared" si="8"/>
        <v>0</v>
      </c>
      <c r="Q46" s="20">
        <f t="shared" si="8"/>
        <v>78.782954592934999</v>
      </c>
      <c r="R46" s="20">
        <f t="shared" si="1"/>
        <v>99.650888890000004</v>
      </c>
      <c r="S46" s="20">
        <f>R46/G46*100</f>
        <v>111.28768451328357</v>
      </c>
      <c r="T46" s="20" t="s">
        <v>22</v>
      </c>
    </row>
    <row r="47" spans="1:20" ht="15.75" x14ac:dyDescent="0.2">
      <c r="A47" s="22" t="s">
        <v>63</v>
      </c>
      <c r="B47" s="25" t="s">
        <v>213</v>
      </c>
      <c r="C47" s="19" t="s">
        <v>471</v>
      </c>
      <c r="D47" s="28">
        <v>1.7262311271711914</v>
      </c>
      <c r="E47" s="20">
        <v>0</v>
      </c>
      <c r="F47" s="34">
        <v>1.7262311271711914</v>
      </c>
      <c r="G47" s="20">
        <v>0</v>
      </c>
      <c r="H47" s="20">
        <f>J47+L47+N47+P47</f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f>F47-H47</f>
        <v>1.7262311271711914</v>
      </c>
      <c r="R47" s="20">
        <f t="shared" si="1"/>
        <v>0</v>
      </c>
      <c r="S47" s="20">
        <v>0</v>
      </c>
      <c r="T47" s="35" t="s">
        <v>22</v>
      </c>
    </row>
    <row r="48" spans="1:20" ht="15.75" x14ac:dyDescent="0.2">
      <c r="A48" s="19" t="s">
        <v>64</v>
      </c>
      <c r="B48" s="23" t="s">
        <v>214</v>
      </c>
      <c r="C48" s="19" t="s">
        <v>215</v>
      </c>
      <c r="D48" s="44">
        <v>18.102949432952052</v>
      </c>
      <c r="E48" s="20">
        <v>0</v>
      </c>
      <c r="F48" s="34">
        <v>18.102949432952052</v>
      </c>
      <c r="G48" s="20">
        <v>18.102949432952052</v>
      </c>
      <c r="H48" s="20">
        <f t="shared" ref="H48:H111" si="9">J48+L48+N48+P48</f>
        <v>0</v>
      </c>
      <c r="I48" s="20">
        <v>0</v>
      </c>
      <c r="J48" s="20">
        <v>0</v>
      </c>
      <c r="K48" s="20">
        <v>0</v>
      </c>
      <c r="L48" s="20">
        <v>0</v>
      </c>
      <c r="M48" s="20">
        <v>18.102949432952052</v>
      </c>
      <c r="N48" s="20">
        <v>0</v>
      </c>
      <c r="O48" s="20">
        <v>0</v>
      </c>
      <c r="P48" s="20">
        <v>0</v>
      </c>
      <c r="Q48" s="20">
        <f t="shared" ref="Q48:Q111" si="10">F48-H48</f>
        <v>18.102949432952052</v>
      </c>
      <c r="R48" s="20">
        <f>H48-I48-K48</f>
        <v>0</v>
      </c>
      <c r="S48" s="20">
        <v>0</v>
      </c>
      <c r="T48" s="35" t="s">
        <v>22</v>
      </c>
    </row>
    <row r="49" spans="1:20" ht="15.75" x14ac:dyDescent="0.2">
      <c r="A49" s="19" t="s">
        <v>65</v>
      </c>
      <c r="B49" s="25" t="s">
        <v>216</v>
      </c>
      <c r="C49" s="19" t="s">
        <v>472</v>
      </c>
      <c r="D49" s="44">
        <v>16.218864819864002</v>
      </c>
      <c r="E49" s="20">
        <v>12.182576519525</v>
      </c>
      <c r="F49" s="34">
        <v>4.0362883003390024</v>
      </c>
      <c r="G49" s="20">
        <v>0</v>
      </c>
      <c r="H49" s="20">
        <f t="shared" si="9"/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f t="shared" si="10"/>
        <v>4.0362883003390024</v>
      </c>
      <c r="R49" s="20">
        <f t="shared" si="1"/>
        <v>0</v>
      </c>
      <c r="S49" s="20">
        <v>0</v>
      </c>
      <c r="T49" s="35" t="s">
        <v>22</v>
      </c>
    </row>
    <row r="50" spans="1:20" ht="15.75" x14ac:dyDescent="0.2">
      <c r="A50" s="19" t="s">
        <v>66</v>
      </c>
      <c r="B50" s="23" t="s">
        <v>217</v>
      </c>
      <c r="C50" s="19" t="s">
        <v>218</v>
      </c>
      <c r="D50" s="44">
        <v>17.779200709859015</v>
      </c>
      <c r="E50" s="20">
        <v>0</v>
      </c>
      <c r="F50" s="34">
        <v>17.779200709859015</v>
      </c>
      <c r="G50" s="20">
        <v>17.779200709859015</v>
      </c>
      <c r="H50" s="20">
        <f t="shared" si="9"/>
        <v>0</v>
      </c>
      <c r="I50" s="20">
        <v>0</v>
      </c>
      <c r="J50" s="20">
        <v>0</v>
      </c>
      <c r="K50" s="20">
        <v>0</v>
      </c>
      <c r="L50" s="20">
        <v>0</v>
      </c>
      <c r="M50" s="20">
        <v>17.779200709859015</v>
      </c>
      <c r="N50" s="20">
        <v>0</v>
      </c>
      <c r="O50" s="20">
        <v>0</v>
      </c>
      <c r="P50" s="20">
        <v>0</v>
      </c>
      <c r="Q50" s="20">
        <f t="shared" si="10"/>
        <v>17.779200709859015</v>
      </c>
      <c r="R50" s="20">
        <f t="shared" si="1"/>
        <v>0</v>
      </c>
      <c r="S50" s="20">
        <v>0</v>
      </c>
      <c r="T50" s="35" t="s">
        <v>22</v>
      </c>
    </row>
    <row r="51" spans="1:20" ht="15.75" x14ac:dyDescent="0.2">
      <c r="A51" s="19" t="s">
        <v>67</v>
      </c>
      <c r="B51" s="25" t="s">
        <v>219</v>
      </c>
      <c r="C51" s="19" t="s">
        <v>473</v>
      </c>
      <c r="D51" s="44">
        <v>15.345162693756006</v>
      </c>
      <c r="E51" s="20">
        <v>11.507258802525001</v>
      </c>
      <c r="F51" s="34">
        <v>3.8379038912310044</v>
      </c>
      <c r="G51" s="20">
        <v>0</v>
      </c>
      <c r="H51" s="20">
        <f t="shared" si="9"/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f t="shared" si="10"/>
        <v>3.8379038912310044</v>
      </c>
      <c r="R51" s="20">
        <f t="shared" si="1"/>
        <v>0</v>
      </c>
      <c r="S51" s="20">
        <v>0</v>
      </c>
      <c r="T51" s="35" t="s">
        <v>22</v>
      </c>
    </row>
    <row r="52" spans="1:20" ht="15.75" x14ac:dyDescent="0.2">
      <c r="A52" s="19" t="s">
        <v>68</v>
      </c>
      <c r="B52" s="25" t="s">
        <v>220</v>
      </c>
      <c r="C52" s="19" t="s">
        <v>474</v>
      </c>
      <c r="D52" s="44">
        <v>17.013589196037341</v>
      </c>
      <c r="E52" s="20">
        <v>15.0692273097659</v>
      </c>
      <c r="F52" s="34">
        <v>1.9443618862714409</v>
      </c>
      <c r="G52" s="20">
        <v>0</v>
      </c>
      <c r="H52" s="20">
        <f t="shared" si="9"/>
        <v>0.43267069200000002</v>
      </c>
      <c r="I52" s="20">
        <v>0</v>
      </c>
      <c r="J52" s="20">
        <f>0.5192048304/1.2</f>
        <v>0.43267069200000002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f t="shared" si="10"/>
        <v>1.5116911942714408</v>
      </c>
      <c r="R52" s="20">
        <f t="shared" si="1"/>
        <v>0.43267069200000002</v>
      </c>
      <c r="S52" s="20">
        <v>100</v>
      </c>
      <c r="T52" s="35" t="s">
        <v>22</v>
      </c>
    </row>
    <row r="53" spans="1:20" ht="15.75" x14ac:dyDescent="0.2">
      <c r="A53" s="19" t="s">
        <v>69</v>
      </c>
      <c r="B53" s="25" t="s">
        <v>221</v>
      </c>
      <c r="C53" s="19" t="s">
        <v>476</v>
      </c>
      <c r="D53" s="44">
        <v>17.323396586556985</v>
      </c>
      <c r="E53" s="20">
        <v>16.5662027985428</v>
      </c>
      <c r="F53" s="34">
        <v>0.75719378801418458</v>
      </c>
      <c r="G53" s="20">
        <v>0</v>
      </c>
      <c r="H53" s="20">
        <f t="shared" si="9"/>
        <v>0.43267069200000002</v>
      </c>
      <c r="I53" s="20">
        <v>0</v>
      </c>
      <c r="J53" s="20">
        <f>0.5192048304/1.2</f>
        <v>0.43267069200000002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f t="shared" si="10"/>
        <v>0.32452309601418455</v>
      </c>
      <c r="R53" s="20">
        <f t="shared" si="1"/>
        <v>0.43267069200000002</v>
      </c>
      <c r="S53" s="20">
        <v>100</v>
      </c>
      <c r="T53" s="35" t="s">
        <v>22</v>
      </c>
    </row>
    <row r="54" spans="1:20" ht="15.75" x14ac:dyDescent="0.2">
      <c r="A54" s="19" t="s">
        <v>70</v>
      </c>
      <c r="B54" s="25" t="s">
        <v>222</v>
      </c>
      <c r="C54" s="19" t="s">
        <v>477</v>
      </c>
      <c r="D54" s="44">
        <v>16.097075665750047</v>
      </c>
      <c r="E54" s="20">
        <v>17.172698111857699</v>
      </c>
      <c r="F54" s="34">
        <v>-1.0756224461076513</v>
      </c>
      <c r="G54" s="20">
        <v>0</v>
      </c>
      <c r="H54" s="20">
        <f t="shared" si="9"/>
        <v>0.43267069200000002</v>
      </c>
      <c r="I54" s="20">
        <v>0</v>
      </c>
      <c r="J54" s="20">
        <f>0.5192048304/1.2</f>
        <v>0.43267069200000002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f t="shared" si="10"/>
        <v>-1.5082931381076514</v>
      </c>
      <c r="R54" s="20">
        <f t="shared" si="1"/>
        <v>0.43267069200000002</v>
      </c>
      <c r="S54" s="20">
        <v>100</v>
      </c>
      <c r="T54" s="35" t="s">
        <v>22</v>
      </c>
    </row>
    <row r="55" spans="1:20" ht="15.75" x14ac:dyDescent="0.2">
      <c r="A55" s="19" t="s">
        <v>71</v>
      </c>
      <c r="B55" s="25" t="s">
        <v>223</v>
      </c>
      <c r="C55" s="19" t="s">
        <v>478</v>
      </c>
      <c r="D55" s="44">
        <v>16.514200749816002</v>
      </c>
      <c r="E55" s="20">
        <v>11.162033919725001</v>
      </c>
      <c r="F55" s="34">
        <v>5.3521668300910008</v>
      </c>
      <c r="G55" s="20">
        <v>0</v>
      </c>
      <c r="H55" s="20">
        <f t="shared" si="9"/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f t="shared" si="10"/>
        <v>5.3521668300910008</v>
      </c>
      <c r="R55" s="20">
        <f t="shared" si="1"/>
        <v>0</v>
      </c>
      <c r="S55" s="20">
        <v>0</v>
      </c>
      <c r="T55" s="35" t="s">
        <v>22</v>
      </c>
    </row>
    <row r="56" spans="1:20" ht="15.75" x14ac:dyDescent="0.2">
      <c r="A56" s="19" t="s">
        <v>72</v>
      </c>
      <c r="B56" s="25" t="s">
        <v>224</v>
      </c>
      <c r="C56" s="19" t="s">
        <v>479</v>
      </c>
      <c r="D56" s="44">
        <v>15.074438091300001</v>
      </c>
      <c r="E56" s="20">
        <v>5.766363501399999</v>
      </c>
      <c r="F56" s="34">
        <v>9.3080745899000021</v>
      </c>
      <c r="G56" s="20">
        <v>0</v>
      </c>
      <c r="H56" s="20">
        <f t="shared" si="9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f t="shared" si="10"/>
        <v>9.3080745899000021</v>
      </c>
      <c r="R56" s="20">
        <f t="shared" si="1"/>
        <v>0</v>
      </c>
      <c r="S56" s="20">
        <v>0</v>
      </c>
      <c r="T56" s="35" t="s">
        <v>22</v>
      </c>
    </row>
    <row r="57" spans="1:20" ht="15.75" x14ac:dyDescent="0.2">
      <c r="A57" s="19" t="s">
        <v>73</v>
      </c>
      <c r="B57" s="23" t="s">
        <v>225</v>
      </c>
      <c r="C57" s="19" t="s">
        <v>226</v>
      </c>
      <c r="D57" s="44">
        <v>18.102949432952052</v>
      </c>
      <c r="E57" s="20">
        <v>0</v>
      </c>
      <c r="F57" s="34">
        <v>18.102949432952052</v>
      </c>
      <c r="G57" s="20">
        <v>18.102949432952052</v>
      </c>
      <c r="H57" s="20">
        <f t="shared" si="9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18.102949432952052</v>
      </c>
      <c r="N57" s="20">
        <v>0</v>
      </c>
      <c r="O57" s="20">
        <v>0</v>
      </c>
      <c r="P57" s="20">
        <v>0</v>
      </c>
      <c r="Q57" s="20">
        <f t="shared" si="10"/>
        <v>18.102949432952052</v>
      </c>
      <c r="R57" s="20">
        <f t="shared" si="1"/>
        <v>0</v>
      </c>
      <c r="S57" s="20">
        <v>0</v>
      </c>
      <c r="T57" s="35" t="s">
        <v>22</v>
      </c>
    </row>
    <row r="58" spans="1:20" ht="15.75" x14ac:dyDescent="0.2">
      <c r="A58" s="19" t="s">
        <v>74</v>
      </c>
      <c r="B58" s="25" t="s">
        <v>227</v>
      </c>
      <c r="C58" s="24" t="s">
        <v>480</v>
      </c>
      <c r="D58" s="44">
        <v>16.097075665750047</v>
      </c>
      <c r="E58" s="20">
        <v>15.530857330537401</v>
      </c>
      <c r="F58" s="34">
        <v>0.5662183352126462</v>
      </c>
      <c r="G58" s="20">
        <v>0</v>
      </c>
      <c r="H58" s="20">
        <f t="shared" si="9"/>
        <v>0.43267069200000002</v>
      </c>
      <c r="I58" s="20">
        <v>0</v>
      </c>
      <c r="J58" s="20">
        <f>0.5192048304/1.2</f>
        <v>0.43267069200000002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f t="shared" si="10"/>
        <v>0.13354764321264617</v>
      </c>
      <c r="R58" s="20">
        <f t="shared" si="1"/>
        <v>0.43267069200000002</v>
      </c>
      <c r="S58" s="20">
        <v>100</v>
      </c>
      <c r="T58" s="35" t="s">
        <v>22</v>
      </c>
    </row>
    <row r="59" spans="1:20" ht="15.75" x14ac:dyDescent="0.2">
      <c r="A59" s="19" t="s">
        <v>75</v>
      </c>
      <c r="B59" s="25" t="s">
        <v>228</v>
      </c>
      <c r="C59" s="24" t="s">
        <v>481</v>
      </c>
      <c r="D59" s="44">
        <v>16.218864819864002</v>
      </c>
      <c r="E59" s="20">
        <v>11.435979828724999</v>
      </c>
      <c r="F59" s="34">
        <v>4.782884991139003</v>
      </c>
      <c r="G59" s="20">
        <v>0</v>
      </c>
      <c r="H59" s="20">
        <f t="shared" si="9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f t="shared" si="10"/>
        <v>4.782884991139003</v>
      </c>
      <c r="R59" s="20">
        <f t="shared" si="1"/>
        <v>0</v>
      </c>
      <c r="S59" s="20">
        <v>0</v>
      </c>
      <c r="T59" s="35" t="s">
        <v>22</v>
      </c>
    </row>
    <row r="60" spans="1:20" ht="15.75" x14ac:dyDescent="0.2">
      <c r="A60" s="19" t="s">
        <v>76</v>
      </c>
      <c r="B60" s="25" t="s">
        <v>229</v>
      </c>
      <c r="C60" s="24" t="s">
        <v>482</v>
      </c>
      <c r="D60" s="44">
        <v>17.323396586556985</v>
      </c>
      <c r="E60" s="20">
        <v>16.440056760654301</v>
      </c>
      <c r="F60" s="34">
        <v>0.88333982590268434</v>
      </c>
      <c r="G60" s="20">
        <v>0</v>
      </c>
      <c r="H60" s="20">
        <f t="shared" si="9"/>
        <v>0.43267069200000002</v>
      </c>
      <c r="I60" s="20">
        <v>0</v>
      </c>
      <c r="J60" s="20">
        <f>0.5192048304/1.2</f>
        <v>0.43267069200000002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f t="shared" si="10"/>
        <v>0.45066913390268432</v>
      </c>
      <c r="R60" s="20">
        <f t="shared" si="1"/>
        <v>0.43267069200000002</v>
      </c>
      <c r="S60" s="20">
        <v>100</v>
      </c>
      <c r="T60" s="35" t="s">
        <v>22</v>
      </c>
    </row>
    <row r="61" spans="1:20" s="17" customFormat="1" ht="15.75" x14ac:dyDescent="0.2">
      <c r="A61" s="19" t="s">
        <v>77</v>
      </c>
      <c r="B61" s="25" t="s">
        <v>230</v>
      </c>
      <c r="C61" s="24" t="s">
        <v>483</v>
      </c>
      <c r="D61" s="44">
        <v>16.218864819864002</v>
      </c>
      <c r="E61" s="20">
        <v>11.091850619725001</v>
      </c>
      <c r="F61" s="34">
        <v>5.1270142001390013</v>
      </c>
      <c r="G61" s="20">
        <v>0</v>
      </c>
      <c r="H61" s="20">
        <f t="shared" si="9"/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f t="shared" si="10"/>
        <v>5.1270142001390013</v>
      </c>
      <c r="R61" s="20">
        <f t="shared" si="1"/>
        <v>0</v>
      </c>
      <c r="S61" s="20">
        <v>0</v>
      </c>
      <c r="T61" s="35" t="s">
        <v>22</v>
      </c>
    </row>
    <row r="62" spans="1:20" ht="15.75" x14ac:dyDescent="0.2">
      <c r="A62" s="19" t="s">
        <v>78</v>
      </c>
      <c r="B62" s="25" t="s">
        <v>231</v>
      </c>
      <c r="C62" s="24" t="s">
        <v>484</v>
      </c>
      <c r="D62" s="44">
        <v>15.8130855577737</v>
      </c>
      <c r="E62" s="20">
        <v>0</v>
      </c>
      <c r="F62" s="34">
        <v>15.8130855577737</v>
      </c>
      <c r="G62" s="20">
        <v>0</v>
      </c>
      <c r="H62" s="20">
        <f t="shared" si="9"/>
        <v>6.4679884699999999</v>
      </c>
      <c r="I62" s="20">
        <v>0</v>
      </c>
      <c r="J62" s="20">
        <v>6.4579170399999999</v>
      </c>
      <c r="K62" s="20">
        <v>0</v>
      </c>
      <c r="L62" s="20">
        <f>10071.43/1000000</f>
        <v>1.0071430000000001E-2</v>
      </c>
      <c r="M62" s="20">
        <v>0</v>
      </c>
      <c r="N62" s="20">
        <v>0</v>
      </c>
      <c r="O62" s="20">
        <v>0</v>
      </c>
      <c r="P62" s="20">
        <v>0</v>
      </c>
      <c r="Q62" s="20">
        <f t="shared" si="10"/>
        <v>9.3450970877737003</v>
      </c>
      <c r="R62" s="20">
        <f t="shared" si="1"/>
        <v>6.4679884699999999</v>
      </c>
      <c r="S62" s="20">
        <v>100</v>
      </c>
      <c r="T62" s="35" t="s">
        <v>22</v>
      </c>
    </row>
    <row r="63" spans="1:20" ht="15.75" x14ac:dyDescent="0.2">
      <c r="A63" s="19" t="s">
        <v>79</v>
      </c>
      <c r="B63" s="25" t="s">
        <v>232</v>
      </c>
      <c r="C63" s="24" t="s">
        <v>485</v>
      </c>
      <c r="D63" s="44">
        <v>17.013589196037341</v>
      </c>
      <c r="E63" s="20">
        <v>16.300863231999401</v>
      </c>
      <c r="F63" s="34">
        <v>0.71272596403793997</v>
      </c>
      <c r="G63" s="20">
        <v>0</v>
      </c>
      <c r="H63" s="20">
        <f t="shared" si="9"/>
        <v>0.43267069200000002</v>
      </c>
      <c r="I63" s="20">
        <v>0</v>
      </c>
      <c r="J63" s="20">
        <f>0.5192048304/1.2</f>
        <v>0.43267069200000002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f t="shared" si="10"/>
        <v>0.28005527203793995</v>
      </c>
      <c r="R63" s="20">
        <f t="shared" si="1"/>
        <v>0.43267069200000002</v>
      </c>
      <c r="S63" s="20">
        <v>100</v>
      </c>
      <c r="T63" s="35" t="s">
        <v>22</v>
      </c>
    </row>
    <row r="64" spans="1:20" ht="15.75" x14ac:dyDescent="0.2">
      <c r="A64" s="19" t="s">
        <v>80</v>
      </c>
      <c r="B64" s="25" t="s">
        <v>233</v>
      </c>
      <c r="C64" s="24" t="s">
        <v>486</v>
      </c>
      <c r="D64" s="44">
        <v>17.323396586556985</v>
      </c>
      <c r="E64" s="20">
        <v>15.8903690874684</v>
      </c>
      <c r="F64" s="34">
        <v>1.4330274990885847</v>
      </c>
      <c r="G64" s="20">
        <v>0</v>
      </c>
      <c r="H64" s="20">
        <f t="shared" si="9"/>
        <v>0.43267069200000002</v>
      </c>
      <c r="I64" s="20">
        <v>0</v>
      </c>
      <c r="J64" s="20">
        <f>0.5192048304/1.2</f>
        <v>0.43267069200000002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f t="shared" si="10"/>
        <v>1.0003568070885847</v>
      </c>
      <c r="R64" s="20">
        <f t="shared" si="1"/>
        <v>0.43267069200000002</v>
      </c>
      <c r="S64" s="20">
        <v>100</v>
      </c>
      <c r="T64" s="35" t="s">
        <v>22</v>
      </c>
    </row>
    <row r="65" spans="1:20" ht="15.75" x14ac:dyDescent="0.2">
      <c r="A65" s="19" t="s">
        <v>81</v>
      </c>
      <c r="B65" s="25" t="s">
        <v>234</v>
      </c>
      <c r="C65" s="24" t="s">
        <v>487</v>
      </c>
      <c r="D65" s="44">
        <v>17.323396586556985</v>
      </c>
      <c r="E65" s="20">
        <v>15.890863481302199</v>
      </c>
      <c r="F65" s="34">
        <v>1.4325331052547856</v>
      </c>
      <c r="G65" s="20">
        <v>0</v>
      </c>
      <c r="H65" s="20">
        <f t="shared" si="9"/>
        <v>0.43267069200000002</v>
      </c>
      <c r="I65" s="20">
        <v>0</v>
      </c>
      <c r="J65" s="20">
        <f>0.5192048304/1.2</f>
        <v>0.43267069200000002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f t="shared" si="10"/>
        <v>0.99986241325478553</v>
      </c>
      <c r="R65" s="20">
        <f t="shared" si="1"/>
        <v>0.43267069200000002</v>
      </c>
      <c r="S65" s="20">
        <v>100</v>
      </c>
      <c r="T65" s="35" t="s">
        <v>22</v>
      </c>
    </row>
    <row r="66" spans="1:20" ht="15.75" x14ac:dyDescent="0.2">
      <c r="A66" s="19" t="s">
        <v>82</v>
      </c>
      <c r="B66" s="23" t="s">
        <v>235</v>
      </c>
      <c r="C66" s="19" t="s">
        <v>236</v>
      </c>
      <c r="D66" s="44">
        <v>17.779200709859015</v>
      </c>
      <c r="E66" s="20">
        <v>0</v>
      </c>
      <c r="F66" s="34">
        <v>17.779200709859015</v>
      </c>
      <c r="G66" s="20">
        <v>17.779200709859015</v>
      </c>
      <c r="H66" s="20">
        <f t="shared" si="9"/>
        <v>0</v>
      </c>
      <c r="I66" s="20">
        <v>0</v>
      </c>
      <c r="J66" s="20">
        <v>0</v>
      </c>
      <c r="K66" s="20">
        <v>0</v>
      </c>
      <c r="L66" s="20">
        <v>0</v>
      </c>
      <c r="M66" s="20">
        <v>17.779200709859015</v>
      </c>
      <c r="N66" s="20">
        <v>0</v>
      </c>
      <c r="O66" s="20">
        <v>0</v>
      </c>
      <c r="P66" s="20">
        <v>0</v>
      </c>
      <c r="Q66" s="20">
        <f t="shared" si="10"/>
        <v>17.779200709859015</v>
      </c>
      <c r="R66" s="20">
        <f t="shared" si="1"/>
        <v>0</v>
      </c>
      <c r="S66" s="20">
        <v>0</v>
      </c>
      <c r="T66" s="35" t="s">
        <v>22</v>
      </c>
    </row>
    <row r="67" spans="1:20" ht="15.75" x14ac:dyDescent="0.2">
      <c r="A67" s="19" t="s">
        <v>83</v>
      </c>
      <c r="B67" s="23" t="s">
        <v>237</v>
      </c>
      <c r="C67" s="19" t="s">
        <v>238</v>
      </c>
      <c r="D67" s="44">
        <v>17.779200709859015</v>
      </c>
      <c r="E67" s="20">
        <v>0</v>
      </c>
      <c r="F67" s="34">
        <v>17.779200709859015</v>
      </c>
      <c r="G67" s="20">
        <v>17.779200709859015</v>
      </c>
      <c r="H67" s="20">
        <f t="shared" si="9"/>
        <v>0</v>
      </c>
      <c r="I67" s="20">
        <v>0</v>
      </c>
      <c r="J67" s="20">
        <v>0</v>
      </c>
      <c r="K67" s="20">
        <v>0</v>
      </c>
      <c r="L67" s="20">
        <v>0</v>
      </c>
      <c r="M67" s="20">
        <v>17.779200709859015</v>
      </c>
      <c r="N67" s="20">
        <v>0</v>
      </c>
      <c r="O67" s="20">
        <v>0</v>
      </c>
      <c r="P67" s="20">
        <v>0</v>
      </c>
      <c r="Q67" s="20">
        <f t="shared" si="10"/>
        <v>17.779200709859015</v>
      </c>
      <c r="R67" s="20">
        <f t="shared" si="1"/>
        <v>0</v>
      </c>
      <c r="S67" s="20">
        <v>0</v>
      </c>
      <c r="T67" s="35" t="s">
        <v>22</v>
      </c>
    </row>
    <row r="68" spans="1:20" ht="15.75" x14ac:dyDescent="0.2">
      <c r="A68" s="19" t="s">
        <v>84</v>
      </c>
      <c r="B68" s="25" t="s">
        <v>239</v>
      </c>
      <c r="C68" s="24" t="s">
        <v>488</v>
      </c>
      <c r="D68" s="44">
        <v>15.8130855577737</v>
      </c>
      <c r="E68" s="20">
        <v>0</v>
      </c>
      <c r="F68" s="34">
        <v>15.8130855577737</v>
      </c>
      <c r="G68" s="20">
        <v>0</v>
      </c>
      <c r="H68" s="20">
        <f t="shared" si="9"/>
        <v>6.4679884699999999</v>
      </c>
      <c r="I68" s="20">
        <v>0</v>
      </c>
      <c r="J68" s="20">
        <v>6.4579170399999999</v>
      </c>
      <c r="K68" s="20">
        <v>0</v>
      </c>
      <c r="L68" s="20">
        <f>10071.43/1000000</f>
        <v>1.0071430000000001E-2</v>
      </c>
      <c r="M68" s="20">
        <v>0</v>
      </c>
      <c r="N68" s="20">
        <v>0</v>
      </c>
      <c r="O68" s="20">
        <v>0</v>
      </c>
      <c r="P68" s="20">
        <v>0</v>
      </c>
      <c r="Q68" s="20">
        <f t="shared" si="10"/>
        <v>9.3450970877737003</v>
      </c>
      <c r="R68" s="20">
        <f t="shared" si="1"/>
        <v>6.4679884699999999</v>
      </c>
      <c r="S68" s="20">
        <v>100</v>
      </c>
      <c r="T68" s="35" t="s">
        <v>22</v>
      </c>
    </row>
    <row r="69" spans="1:20" ht="15.75" x14ac:dyDescent="0.2">
      <c r="A69" s="19" t="s">
        <v>85</v>
      </c>
      <c r="B69" s="25" t="s">
        <v>240</v>
      </c>
      <c r="C69" s="24" t="s">
        <v>489</v>
      </c>
      <c r="D69" s="44">
        <v>1.25859252398607</v>
      </c>
      <c r="E69" s="20">
        <v>0</v>
      </c>
      <c r="F69" s="34">
        <v>1.25859252398607</v>
      </c>
      <c r="G69" s="20">
        <v>0</v>
      </c>
      <c r="H69" s="20">
        <f t="shared" si="9"/>
        <v>6.4108768400000002</v>
      </c>
      <c r="I69" s="20">
        <v>0</v>
      </c>
      <c r="J69" s="20">
        <v>6.4008054100000003</v>
      </c>
      <c r="K69" s="20">
        <v>0</v>
      </c>
      <c r="L69" s="20">
        <f>10071.43/1000000</f>
        <v>1.0071430000000001E-2</v>
      </c>
      <c r="M69" s="20">
        <v>0</v>
      </c>
      <c r="N69" s="20">
        <v>0</v>
      </c>
      <c r="O69" s="20">
        <v>0</v>
      </c>
      <c r="P69" s="20">
        <v>0</v>
      </c>
      <c r="Q69" s="20">
        <f t="shared" si="10"/>
        <v>-5.1522843160139304</v>
      </c>
      <c r="R69" s="20">
        <f t="shared" si="1"/>
        <v>6.4108768400000002</v>
      </c>
      <c r="S69" s="20">
        <v>100</v>
      </c>
      <c r="T69" s="35" t="s">
        <v>22</v>
      </c>
    </row>
    <row r="70" spans="1:20" ht="15.75" x14ac:dyDescent="0.2">
      <c r="A70" s="19" t="s">
        <v>86</v>
      </c>
      <c r="B70" s="25" t="s">
        <v>241</v>
      </c>
      <c r="C70" s="24" t="s">
        <v>490</v>
      </c>
      <c r="D70" s="44">
        <v>16.514200749816002</v>
      </c>
      <c r="E70" s="20">
        <v>11.162033919725001</v>
      </c>
      <c r="F70" s="34">
        <v>5.3521668300910008</v>
      </c>
      <c r="G70" s="20">
        <v>0</v>
      </c>
      <c r="H70" s="20">
        <f t="shared" si="9"/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f t="shared" si="10"/>
        <v>5.3521668300910008</v>
      </c>
      <c r="R70" s="20">
        <f t="shared" si="1"/>
        <v>0</v>
      </c>
      <c r="S70" s="20">
        <v>0</v>
      </c>
      <c r="T70" s="35" t="s">
        <v>22</v>
      </c>
    </row>
    <row r="71" spans="1:20" ht="15.75" x14ac:dyDescent="0.2">
      <c r="A71" s="19" t="s">
        <v>87</v>
      </c>
      <c r="B71" s="25" t="s">
        <v>242</v>
      </c>
      <c r="C71" s="24" t="s">
        <v>491</v>
      </c>
      <c r="D71" s="44">
        <v>15.345162693756006</v>
      </c>
      <c r="E71" s="20">
        <v>11.162033919725001</v>
      </c>
      <c r="F71" s="34">
        <v>4.1831287740310046</v>
      </c>
      <c r="G71" s="20">
        <v>0</v>
      </c>
      <c r="H71" s="20">
        <f t="shared" si="9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f t="shared" si="10"/>
        <v>4.1831287740310046</v>
      </c>
      <c r="R71" s="20">
        <f t="shared" si="1"/>
        <v>0</v>
      </c>
      <c r="S71" s="20">
        <v>0</v>
      </c>
      <c r="T71" s="35" t="s">
        <v>22</v>
      </c>
    </row>
    <row r="72" spans="1:20" ht="15.75" x14ac:dyDescent="0.2">
      <c r="A72" s="19" t="s">
        <v>88</v>
      </c>
      <c r="B72" s="25" t="s">
        <v>243</v>
      </c>
      <c r="C72" s="24" t="s">
        <v>492</v>
      </c>
      <c r="D72" s="44">
        <v>16.218864819864002</v>
      </c>
      <c r="E72" s="20">
        <v>11.162033919725001</v>
      </c>
      <c r="F72" s="34">
        <v>5.0568309001390013</v>
      </c>
      <c r="G72" s="20">
        <v>0</v>
      </c>
      <c r="H72" s="20">
        <f t="shared" si="9"/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f t="shared" si="10"/>
        <v>5.0568309001390013</v>
      </c>
      <c r="R72" s="20">
        <f t="shared" si="1"/>
        <v>0</v>
      </c>
      <c r="S72" s="20">
        <v>0</v>
      </c>
      <c r="T72" s="35" t="s">
        <v>22</v>
      </c>
    </row>
    <row r="73" spans="1:20" ht="15.75" x14ac:dyDescent="0.2">
      <c r="A73" s="19" t="s">
        <v>89</v>
      </c>
      <c r="B73" s="25" t="s">
        <v>244</v>
      </c>
      <c r="C73" s="24" t="s">
        <v>493</v>
      </c>
      <c r="D73" s="44">
        <v>17.323396586556985</v>
      </c>
      <c r="E73" s="20">
        <v>15.890863481302199</v>
      </c>
      <c r="F73" s="34">
        <v>1.4325331052547856</v>
      </c>
      <c r="G73" s="20">
        <v>0</v>
      </c>
      <c r="H73" s="20">
        <f t="shared" si="9"/>
        <v>0.43267069200000002</v>
      </c>
      <c r="I73" s="20">
        <v>0</v>
      </c>
      <c r="J73" s="20">
        <f>0.5192048304/1.2</f>
        <v>0.43267069200000002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f t="shared" si="10"/>
        <v>0.99986241325478553</v>
      </c>
      <c r="R73" s="20">
        <f t="shared" si="1"/>
        <v>0.43267069200000002</v>
      </c>
      <c r="S73" s="20">
        <v>100</v>
      </c>
      <c r="T73" s="35" t="s">
        <v>22</v>
      </c>
    </row>
    <row r="74" spans="1:20" ht="15.75" x14ac:dyDescent="0.2">
      <c r="A74" s="19" t="s">
        <v>90</v>
      </c>
      <c r="B74" s="25" t="s">
        <v>245</v>
      </c>
      <c r="C74" s="24" t="s">
        <v>494</v>
      </c>
      <c r="D74" s="44">
        <v>1.7486348185908005</v>
      </c>
      <c r="E74" s="20">
        <v>0.56538708000000004</v>
      </c>
      <c r="F74" s="34">
        <v>1.1832477385908005</v>
      </c>
      <c r="G74" s="20">
        <v>0</v>
      </c>
      <c r="H74" s="20">
        <f t="shared" si="9"/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f t="shared" si="10"/>
        <v>1.1832477385908005</v>
      </c>
      <c r="R74" s="20">
        <f t="shared" si="1"/>
        <v>0</v>
      </c>
      <c r="S74" s="20">
        <v>0</v>
      </c>
      <c r="T74" s="35" t="s">
        <v>22</v>
      </c>
    </row>
    <row r="75" spans="1:20" ht="31.5" x14ac:dyDescent="0.2">
      <c r="A75" s="19" t="s">
        <v>91</v>
      </c>
      <c r="B75" s="25" t="s">
        <v>246</v>
      </c>
      <c r="C75" s="24" t="s">
        <v>495</v>
      </c>
      <c r="D75" s="28">
        <v>4.4591203091324623</v>
      </c>
      <c r="E75" s="20">
        <v>1.0940601634</v>
      </c>
      <c r="F75" s="34">
        <v>3.3650601457324623</v>
      </c>
      <c r="G75" s="20">
        <v>0</v>
      </c>
      <c r="H75" s="20">
        <f t="shared" si="9"/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f t="shared" si="10"/>
        <v>3.3650601457324623</v>
      </c>
      <c r="R75" s="20">
        <f t="shared" si="1"/>
        <v>0</v>
      </c>
      <c r="S75" s="20">
        <v>0</v>
      </c>
      <c r="T75" s="35" t="s">
        <v>22</v>
      </c>
    </row>
    <row r="76" spans="1:20" ht="31.5" x14ac:dyDescent="0.2">
      <c r="A76" s="19" t="s">
        <v>92</v>
      </c>
      <c r="B76" s="26" t="s">
        <v>247</v>
      </c>
      <c r="C76" s="24" t="s">
        <v>248</v>
      </c>
      <c r="D76" s="28">
        <v>1.8343179247017494</v>
      </c>
      <c r="E76" s="20">
        <v>0</v>
      </c>
      <c r="F76" s="34">
        <v>1.8343179247017494</v>
      </c>
      <c r="G76" s="20">
        <v>0</v>
      </c>
      <c r="H76" s="20">
        <f t="shared" si="9"/>
        <v>64.857355780000006</v>
      </c>
      <c r="I76" s="20">
        <v>0</v>
      </c>
      <c r="J76" s="20">
        <v>64.756641500000001</v>
      </c>
      <c r="K76" s="20">
        <v>0</v>
      </c>
      <c r="L76" s="20">
        <f>100714.28/1000000</f>
        <v>0.10071428</v>
      </c>
      <c r="M76" s="20">
        <v>0</v>
      </c>
      <c r="N76" s="20">
        <v>0</v>
      </c>
      <c r="O76" s="20">
        <v>0</v>
      </c>
      <c r="P76" s="20">
        <v>0</v>
      </c>
      <c r="Q76" s="20">
        <f t="shared" si="10"/>
        <v>-63.023037855298256</v>
      </c>
      <c r="R76" s="20">
        <f t="shared" si="1"/>
        <v>64.857355780000006</v>
      </c>
      <c r="S76" s="20">
        <v>100</v>
      </c>
      <c r="T76" s="35" t="s">
        <v>22</v>
      </c>
    </row>
    <row r="77" spans="1:20" ht="15.75" x14ac:dyDescent="0.2">
      <c r="A77" s="19" t="s">
        <v>93</v>
      </c>
      <c r="B77" s="25" t="s">
        <v>249</v>
      </c>
      <c r="C77" s="24" t="s">
        <v>496</v>
      </c>
      <c r="D77" s="28">
        <v>2.2230751312993537</v>
      </c>
      <c r="E77" s="20">
        <v>11.421088072599998</v>
      </c>
      <c r="F77" s="34">
        <v>-9.1980129413006448</v>
      </c>
      <c r="G77" s="20">
        <v>0</v>
      </c>
      <c r="H77" s="20">
        <f t="shared" si="9"/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f t="shared" si="10"/>
        <v>-9.1980129413006448</v>
      </c>
      <c r="R77" s="20">
        <f t="shared" si="1"/>
        <v>0</v>
      </c>
      <c r="S77" s="20">
        <v>0</v>
      </c>
      <c r="T77" s="35" t="s">
        <v>22</v>
      </c>
    </row>
    <row r="78" spans="1:20" ht="15.75" x14ac:dyDescent="0.2">
      <c r="A78" s="19" t="s">
        <v>94</v>
      </c>
      <c r="B78" s="25" t="s">
        <v>250</v>
      </c>
      <c r="C78" s="24" t="s">
        <v>497</v>
      </c>
      <c r="D78" s="28">
        <v>6.994539274363202</v>
      </c>
      <c r="E78" s="20">
        <v>11.061139105999999</v>
      </c>
      <c r="F78" s="34">
        <v>-4.0665998316367968</v>
      </c>
      <c r="G78" s="20">
        <v>0</v>
      </c>
      <c r="H78" s="20">
        <f t="shared" si="9"/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f t="shared" si="10"/>
        <v>-4.0665998316367968</v>
      </c>
      <c r="R78" s="20">
        <f t="shared" si="1"/>
        <v>0</v>
      </c>
      <c r="S78" s="20">
        <v>0</v>
      </c>
      <c r="T78" s="35" t="s">
        <v>22</v>
      </c>
    </row>
    <row r="79" spans="1:20" ht="15.75" x14ac:dyDescent="0.2">
      <c r="A79" s="19" t="s">
        <v>95</v>
      </c>
      <c r="B79" s="25" t="s">
        <v>251</v>
      </c>
      <c r="C79" s="24" t="s">
        <v>499</v>
      </c>
      <c r="D79" s="28">
        <v>2.9641001750658051</v>
      </c>
      <c r="E79" s="20">
        <v>5.5297793217999995</v>
      </c>
      <c r="F79" s="34">
        <v>-2.5656791467341944</v>
      </c>
      <c r="G79" s="20">
        <v>0</v>
      </c>
      <c r="H79" s="20">
        <f t="shared" si="9"/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f t="shared" si="10"/>
        <v>-2.5656791467341944</v>
      </c>
      <c r="R79" s="20">
        <f t="shared" si="1"/>
        <v>0</v>
      </c>
      <c r="S79" s="20">
        <v>0</v>
      </c>
      <c r="T79" s="35" t="s">
        <v>22</v>
      </c>
    </row>
    <row r="80" spans="1:20" ht="15.75" x14ac:dyDescent="0.2">
      <c r="A80" s="19" t="s">
        <v>96</v>
      </c>
      <c r="B80" s="25" t="s">
        <v>252</v>
      </c>
      <c r="C80" s="24" t="s">
        <v>498</v>
      </c>
      <c r="D80" s="28">
        <v>5.2459044557724006</v>
      </c>
      <c r="E80" s="20">
        <v>16.591708658999998</v>
      </c>
      <c r="F80" s="34">
        <v>-11.345804203227598</v>
      </c>
      <c r="G80" s="20">
        <v>0</v>
      </c>
      <c r="H80" s="20">
        <f t="shared" si="9"/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f t="shared" si="10"/>
        <v>-11.345804203227598</v>
      </c>
      <c r="R80" s="20">
        <f t="shared" si="1"/>
        <v>0</v>
      </c>
      <c r="S80" s="20">
        <v>0</v>
      </c>
      <c r="T80" s="35" t="s">
        <v>22</v>
      </c>
    </row>
    <row r="81" spans="1:20" ht="15.75" x14ac:dyDescent="0.2">
      <c r="A81" s="19" t="s">
        <v>97</v>
      </c>
      <c r="B81" s="25" t="s">
        <v>253</v>
      </c>
      <c r="C81" s="24" t="s">
        <v>500</v>
      </c>
      <c r="D81" s="28">
        <v>0.47007635517360014</v>
      </c>
      <c r="E81" s="20">
        <v>0.56003764059999994</v>
      </c>
      <c r="F81" s="34">
        <v>-8.9961285426399806E-2</v>
      </c>
      <c r="G81" s="20">
        <v>0</v>
      </c>
      <c r="H81" s="20">
        <f t="shared" si="9"/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f t="shared" si="10"/>
        <v>-8.9961285426399806E-2</v>
      </c>
      <c r="R81" s="20">
        <f t="shared" ref="R81:R144" si="11">H81-I81-K81</f>
        <v>0</v>
      </c>
      <c r="S81" s="20">
        <v>0</v>
      </c>
      <c r="T81" s="35" t="s">
        <v>22</v>
      </c>
    </row>
    <row r="82" spans="1:20" ht="15.75" x14ac:dyDescent="0.2">
      <c r="A82" s="19" t="s">
        <v>98</v>
      </c>
      <c r="B82" s="25" t="s">
        <v>254</v>
      </c>
      <c r="C82" s="24" t="s">
        <v>501</v>
      </c>
      <c r="D82" s="28">
        <v>15.307066819924943</v>
      </c>
      <c r="E82" s="20">
        <v>16.966288778169801</v>
      </c>
      <c r="F82" s="34">
        <v>-1.6592219582448582</v>
      </c>
      <c r="G82" s="20">
        <v>0</v>
      </c>
      <c r="H82" s="20">
        <f t="shared" si="9"/>
        <v>0.43267069200000002</v>
      </c>
      <c r="I82" s="20">
        <v>0</v>
      </c>
      <c r="J82" s="20">
        <f>0.5192048304/1.2</f>
        <v>0.43267069200000002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f t="shared" si="10"/>
        <v>-2.091892650244858</v>
      </c>
      <c r="R82" s="20">
        <f t="shared" si="11"/>
        <v>0.43267069200000002</v>
      </c>
      <c r="S82" s="20">
        <v>100</v>
      </c>
      <c r="T82" s="35" t="s">
        <v>22</v>
      </c>
    </row>
    <row r="83" spans="1:20" ht="31.5" x14ac:dyDescent="0.2">
      <c r="A83" s="19" t="s">
        <v>99</v>
      </c>
      <c r="B83" s="25" t="s">
        <v>255</v>
      </c>
      <c r="C83" s="24" t="s">
        <v>502</v>
      </c>
      <c r="D83" s="28">
        <v>15.307066819924943</v>
      </c>
      <c r="E83" s="20">
        <v>0</v>
      </c>
      <c r="F83" s="34">
        <v>15.307066819924943</v>
      </c>
      <c r="G83" s="20">
        <v>0</v>
      </c>
      <c r="H83" s="20">
        <f t="shared" si="9"/>
        <v>11.119972410000001</v>
      </c>
      <c r="I83" s="20">
        <v>0</v>
      </c>
      <c r="J83" s="20">
        <v>11.109900980000001</v>
      </c>
      <c r="K83" s="20">
        <v>0</v>
      </c>
      <c r="L83" s="20">
        <f>10071.43/1000000</f>
        <v>1.0071430000000001E-2</v>
      </c>
      <c r="M83" s="20">
        <v>0</v>
      </c>
      <c r="N83" s="20">
        <v>0</v>
      </c>
      <c r="O83" s="20">
        <v>0</v>
      </c>
      <c r="P83" s="20">
        <v>0</v>
      </c>
      <c r="Q83" s="20">
        <f t="shared" si="10"/>
        <v>4.1870944099249421</v>
      </c>
      <c r="R83" s="20">
        <f t="shared" si="11"/>
        <v>11.119972410000001</v>
      </c>
      <c r="S83" s="20">
        <v>100</v>
      </c>
      <c r="T83" s="35" t="s">
        <v>22</v>
      </c>
    </row>
    <row r="84" spans="1:20" ht="15.75" x14ac:dyDescent="0.2">
      <c r="A84" s="19" t="s">
        <v>100</v>
      </c>
      <c r="B84" s="25" t="s">
        <v>256</v>
      </c>
      <c r="C84" s="24" t="s">
        <v>503</v>
      </c>
      <c r="D84" s="28">
        <v>2.0213283272464806</v>
      </c>
      <c r="E84" s="20">
        <v>0</v>
      </c>
      <c r="F84" s="34">
        <v>2.0213283272464806</v>
      </c>
      <c r="G84" s="20">
        <v>0</v>
      </c>
      <c r="H84" s="20">
        <f t="shared" si="9"/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f t="shared" si="10"/>
        <v>2.0213283272464806</v>
      </c>
      <c r="R84" s="20">
        <f t="shared" si="11"/>
        <v>0</v>
      </c>
      <c r="S84" s="20">
        <v>0</v>
      </c>
      <c r="T84" s="35" t="s">
        <v>22</v>
      </c>
    </row>
    <row r="85" spans="1:20" ht="31.5" x14ac:dyDescent="0.2">
      <c r="A85" s="19" t="s">
        <v>101</v>
      </c>
      <c r="B85" s="25" t="s">
        <v>257</v>
      </c>
      <c r="C85" s="24" t="s">
        <v>504</v>
      </c>
      <c r="D85" s="28">
        <v>1.9743206917291205</v>
      </c>
      <c r="E85" s="20">
        <v>0</v>
      </c>
      <c r="F85" s="34">
        <v>1.9743206917291205</v>
      </c>
      <c r="G85" s="20">
        <v>0</v>
      </c>
      <c r="H85" s="20">
        <f t="shared" si="9"/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f t="shared" si="10"/>
        <v>1.9743206917291205</v>
      </c>
      <c r="R85" s="20">
        <f t="shared" si="11"/>
        <v>0</v>
      </c>
      <c r="S85" s="20">
        <v>0</v>
      </c>
      <c r="T85" s="35" t="s">
        <v>22</v>
      </c>
    </row>
    <row r="86" spans="1:20" ht="15.75" x14ac:dyDescent="0.2">
      <c r="A86" s="19" t="s">
        <v>102</v>
      </c>
      <c r="B86" s="25" t="s">
        <v>258</v>
      </c>
      <c r="C86" s="24" t="s">
        <v>505</v>
      </c>
      <c r="D86" s="28">
        <v>1.2623618472373923</v>
      </c>
      <c r="E86" s="20">
        <v>0</v>
      </c>
      <c r="F86" s="34">
        <v>1.2623618472373923</v>
      </c>
      <c r="G86" s="20">
        <v>0</v>
      </c>
      <c r="H86" s="20">
        <f t="shared" si="9"/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f t="shared" si="10"/>
        <v>1.2623618472373923</v>
      </c>
      <c r="R86" s="20">
        <f t="shared" si="11"/>
        <v>0</v>
      </c>
      <c r="S86" s="20">
        <v>0</v>
      </c>
      <c r="T86" s="35" t="s">
        <v>22</v>
      </c>
    </row>
    <row r="87" spans="1:20" ht="31.5" x14ac:dyDescent="0.2">
      <c r="A87" s="19" t="s">
        <v>103</v>
      </c>
      <c r="B87" s="25" t="s">
        <v>259</v>
      </c>
      <c r="C87" s="24" t="s">
        <v>506</v>
      </c>
      <c r="D87" s="28">
        <v>1.1341532221273449</v>
      </c>
      <c r="E87" s="20">
        <v>0</v>
      </c>
      <c r="F87" s="34">
        <v>1.1341532221273449</v>
      </c>
      <c r="G87" s="20">
        <v>0</v>
      </c>
      <c r="H87" s="20">
        <f t="shared" si="9"/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f t="shared" si="10"/>
        <v>1.1341532221273449</v>
      </c>
      <c r="R87" s="20">
        <f t="shared" si="11"/>
        <v>0</v>
      </c>
      <c r="S87" s="20">
        <v>0</v>
      </c>
      <c r="T87" s="35" t="s">
        <v>22</v>
      </c>
    </row>
    <row r="88" spans="1:20" ht="47.25" x14ac:dyDescent="0.2">
      <c r="A88" s="19" t="s">
        <v>104</v>
      </c>
      <c r="B88" s="19" t="s">
        <v>105</v>
      </c>
      <c r="C88" s="19" t="s">
        <v>21</v>
      </c>
      <c r="D88" s="20">
        <v>52.628551876380122</v>
      </c>
      <c r="E88" s="20">
        <v>20.581331266124312</v>
      </c>
      <c r="F88" s="20">
        <v>32.047220610255806</v>
      </c>
      <c r="G88" s="20">
        <f>SUM(G89:G125)</f>
        <v>14.946399382794981</v>
      </c>
      <c r="H88" s="20">
        <f t="shared" ref="H88:Q88" si="12">SUM(H89:H125)</f>
        <v>0</v>
      </c>
      <c r="I88" s="20">
        <f t="shared" si="12"/>
        <v>0</v>
      </c>
      <c r="J88" s="20">
        <f t="shared" si="12"/>
        <v>0</v>
      </c>
      <c r="K88" s="20">
        <f t="shared" si="12"/>
        <v>0</v>
      </c>
      <c r="L88" s="20">
        <f t="shared" si="12"/>
        <v>0</v>
      </c>
      <c r="M88" s="20">
        <f t="shared" si="12"/>
        <v>0</v>
      </c>
      <c r="N88" s="20">
        <f t="shared" si="12"/>
        <v>0</v>
      </c>
      <c r="O88" s="20">
        <f t="shared" si="12"/>
        <v>14.946399382794981</v>
      </c>
      <c r="P88" s="20">
        <f t="shared" si="12"/>
        <v>0</v>
      </c>
      <c r="Q88" s="20">
        <f t="shared" si="12"/>
        <v>32.047220610255806</v>
      </c>
      <c r="R88" s="20">
        <f t="shared" si="11"/>
        <v>0</v>
      </c>
      <c r="S88" s="20">
        <v>0</v>
      </c>
      <c r="T88" s="20" t="s">
        <v>22</v>
      </c>
    </row>
    <row r="89" spans="1:20" ht="15.75" x14ac:dyDescent="0.2">
      <c r="A89" s="19" t="s">
        <v>106</v>
      </c>
      <c r="B89" s="27" t="s">
        <v>260</v>
      </c>
      <c r="C89" s="19" t="s">
        <v>507</v>
      </c>
      <c r="D89" s="45">
        <v>1.3634675432784003</v>
      </c>
      <c r="E89" s="20">
        <v>0.36289295785945946</v>
      </c>
      <c r="F89" s="34">
        <v>1.0005745854189407</v>
      </c>
      <c r="G89" s="20">
        <v>0</v>
      </c>
      <c r="H89" s="20">
        <f t="shared" si="9"/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f t="shared" si="10"/>
        <v>1.0005745854189407</v>
      </c>
      <c r="R89" s="20">
        <f t="shared" si="11"/>
        <v>0</v>
      </c>
      <c r="S89" s="20">
        <v>0</v>
      </c>
      <c r="T89" s="35" t="s">
        <v>22</v>
      </c>
    </row>
    <row r="90" spans="1:20" ht="15.75" x14ac:dyDescent="0.2">
      <c r="A90" s="19" t="s">
        <v>261</v>
      </c>
      <c r="B90" s="27" t="s">
        <v>262</v>
      </c>
      <c r="C90" s="19" t="s">
        <v>508</v>
      </c>
      <c r="D90" s="45">
        <v>1.3634675432784003</v>
      </c>
      <c r="E90" s="20">
        <v>1.1400210394594594</v>
      </c>
      <c r="F90" s="34">
        <v>0.22344650381894082</v>
      </c>
      <c r="G90" s="20">
        <v>0</v>
      </c>
      <c r="H90" s="20">
        <f t="shared" si="9"/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f t="shared" si="10"/>
        <v>0.22344650381894082</v>
      </c>
      <c r="R90" s="20">
        <f t="shared" si="11"/>
        <v>0</v>
      </c>
      <c r="S90" s="20">
        <v>0</v>
      </c>
      <c r="T90" s="35" t="s">
        <v>22</v>
      </c>
    </row>
    <row r="91" spans="1:20" ht="15.75" x14ac:dyDescent="0.2">
      <c r="A91" s="19" t="s">
        <v>263</v>
      </c>
      <c r="B91" s="27" t="s">
        <v>264</v>
      </c>
      <c r="C91" s="19" t="s">
        <v>265</v>
      </c>
      <c r="D91" s="45">
        <v>1.3634675432784003</v>
      </c>
      <c r="E91" s="20">
        <v>0.52516197945945942</v>
      </c>
      <c r="F91" s="34">
        <v>0.83830556381894084</v>
      </c>
      <c r="G91" s="20">
        <v>0</v>
      </c>
      <c r="H91" s="20">
        <f t="shared" si="9"/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f t="shared" si="10"/>
        <v>0.83830556381894084</v>
      </c>
      <c r="R91" s="20">
        <f t="shared" si="11"/>
        <v>0</v>
      </c>
      <c r="S91" s="20">
        <v>0</v>
      </c>
      <c r="T91" s="35" t="s">
        <v>22</v>
      </c>
    </row>
    <row r="92" spans="1:20" ht="15.75" x14ac:dyDescent="0.2">
      <c r="A92" s="19" t="s">
        <v>266</v>
      </c>
      <c r="B92" s="27" t="s">
        <v>267</v>
      </c>
      <c r="C92" s="19" t="s">
        <v>509</v>
      </c>
      <c r="D92" s="45">
        <v>1.3634675432784003</v>
      </c>
      <c r="E92" s="20">
        <v>0.71864729925945947</v>
      </c>
      <c r="F92" s="34">
        <v>0.64482024401894078</v>
      </c>
      <c r="G92" s="20">
        <v>0</v>
      </c>
      <c r="H92" s="20">
        <f t="shared" si="9"/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f t="shared" si="10"/>
        <v>0.64482024401894078</v>
      </c>
      <c r="R92" s="20">
        <f t="shared" si="11"/>
        <v>0</v>
      </c>
      <c r="S92" s="20">
        <v>0</v>
      </c>
      <c r="T92" s="35" t="s">
        <v>22</v>
      </c>
    </row>
    <row r="93" spans="1:20" ht="15.75" x14ac:dyDescent="0.2">
      <c r="A93" s="19" t="s">
        <v>268</v>
      </c>
      <c r="B93" s="27" t="s">
        <v>269</v>
      </c>
      <c r="C93" s="19" t="s">
        <v>270</v>
      </c>
      <c r="D93" s="45">
        <v>1.4302774528990416</v>
      </c>
      <c r="E93" s="20">
        <v>0.52516197945945942</v>
      </c>
      <c r="F93" s="34">
        <v>0.90511547343958221</v>
      </c>
      <c r="G93" s="20">
        <v>0</v>
      </c>
      <c r="H93" s="20">
        <f t="shared" si="9"/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f t="shared" si="10"/>
        <v>0.90511547343958221</v>
      </c>
      <c r="R93" s="20">
        <f t="shared" si="11"/>
        <v>0</v>
      </c>
      <c r="S93" s="20">
        <v>0</v>
      </c>
      <c r="T93" s="35" t="s">
        <v>22</v>
      </c>
    </row>
    <row r="94" spans="1:20" ht="15.75" x14ac:dyDescent="0.2">
      <c r="A94" s="19" t="s">
        <v>271</v>
      </c>
      <c r="B94" s="27" t="s">
        <v>272</v>
      </c>
      <c r="C94" s="19" t="s">
        <v>273</v>
      </c>
      <c r="D94" s="45">
        <v>1.4302774528990416</v>
      </c>
      <c r="E94" s="20">
        <v>0.52516197945945942</v>
      </c>
      <c r="F94" s="34">
        <v>0.90511547343958221</v>
      </c>
      <c r="G94" s="20">
        <v>0</v>
      </c>
      <c r="H94" s="20">
        <f t="shared" si="9"/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f t="shared" si="10"/>
        <v>0.90511547343958221</v>
      </c>
      <c r="R94" s="20">
        <f t="shared" si="11"/>
        <v>0</v>
      </c>
      <c r="S94" s="20">
        <v>0</v>
      </c>
      <c r="T94" s="35" t="s">
        <v>22</v>
      </c>
    </row>
    <row r="95" spans="1:20" ht="15.75" x14ac:dyDescent="0.2">
      <c r="A95" s="19" t="s">
        <v>274</v>
      </c>
      <c r="B95" s="27" t="s">
        <v>275</v>
      </c>
      <c r="C95" s="19" t="s">
        <v>276</v>
      </c>
      <c r="D95" s="45">
        <v>1.4302774528990416</v>
      </c>
      <c r="E95" s="20">
        <v>0.52516197945945942</v>
      </c>
      <c r="F95" s="34">
        <v>0.90511547343958221</v>
      </c>
      <c r="G95" s="20">
        <v>0</v>
      </c>
      <c r="H95" s="20">
        <f t="shared" si="9"/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f t="shared" si="10"/>
        <v>0.90511547343958221</v>
      </c>
      <c r="R95" s="20">
        <f t="shared" si="11"/>
        <v>0</v>
      </c>
      <c r="S95" s="20">
        <v>0</v>
      </c>
      <c r="T95" s="35" t="s">
        <v>22</v>
      </c>
    </row>
    <row r="96" spans="1:20" ht="15.75" x14ac:dyDescent="0.2">
      <c r="A96" s="19" t="s">
        <v>277</v>
      </c>
      <c r="B96" s="27" t="s">
        <v>278</v>
      </c>
      <c r="C96" s="19" t="s">
        <v>279</v>
      </c>
      <c r="D96" s="45">
        <v>1.4302774528990416</v>
      </c>
      <c r="E96" s="20">
        <v>0.52516197945945942</v>
      </c>
      <c r="F96" s="34">
        <v>0.90511547343958221</v>
      </c>
      <c r="G96" s="20">
        <v>0</v>
      </c>
      <c r="H96" s="20">
        <f t="shared" si="9"/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f t="shared" si="10"/>
        <v>0.90511547343958221</v>
      </c>
      <c r="R96" s="20">
        <f t="shared" si="11"/>
        <v>0</v>
      </c>
      <c r="S96" s="20">
        <v>0</v>
      </c>
      <c r="T96" s="35" t="s">
        <v>22</v>
      </c>
    </row>
    <row r="97" spans="1:20" ht="15.75" x14ac:dyDescent="0.2">
      <c r="A97" s="19" t="s">
        <v>280</v>
      </c>
      <c r="B97" s="27" t="s">
        <v>281</v>
      </c>
      <c r="C97" s="19" t="s">
        <v>282</v>
      </c>
      <c r="D97" s="45">
        <v>1.4302774528990416</v>
      </c>
      <c r="E97" s="20">
        <v>0.52516197945945942</v>
      </c>
      <c r="F97" s="34">
        <v>0.90511547343958221</v>
      </c>
      <c r="G97" s="20">
        <v>0</v>
      </c>
      <c r="H97" s="20">
        <f t="shared" si="9"/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f t="shared" si="10"/>
        <v>0.90511547343958221</v>
      </c>
      <c r="R97" s="20">
        <f t="shared" si="11"/>
        <v>0</v>
      </c>
      <c r="S97" s="20">
        <v>0</v>
      </c>
      <c r="T97" s="35" t="s">
        <v>22</v>
      </c>
    </row>
    <row r="98" spans="1:20" ht="15.75" x14ac:dyDescent="0.2">
      <c r="A98" s="19" t="s">
        <v>283</v>
      </c>
      <c r="B98" s="27" t="s">
        <v>284</v>
      </c>
      <c r="C98" s="19" t="s">
        <v>285</v>
      </c>
      <c r="D98" s="45">
        <v>1.4302774528990416</v>
      </c>
      <c r="E98" s="20">
        <v>0.52516197945945942</v>
      </c>
      <c r="F98" s="34">
        <v>0.90511547343958221</v>
      </c>
      <c r="G98" s="20">
        <v>0</v>
      </c>
      <c r="H98" s="20">
        <f t="shared" si="9"/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f t="shared" si="10"/>
        <v>0.90511547343958221</v>
      </c>
      <c r="R98" s="20">
        <f t="shared" si="11"/>
        <v>0</v>
      </c>
      <c r="S98" s="20">
        <v>0</v>
      </c>
      <c r="T98" s="35" t="s">
        <v>22</v>
      </c>
    </row>
    <row r="99" spans="1:20" ht="15.75" x14ac:dyDescent="0.2">
      <c r="A99" s="19" t="s">
        <v>286</v>
      </c>
      <c r="B99" s="27" t="s">
        <v>287</v>
      </c>
      <c r="C99" s="19" t="s">
        <v>288</v>
      </c>
      <c r="D99" s="45">
        <v>1.4302774528990416</v>
      </c>
      <c r="E99" s="20">
        <v>0.52516197945945942</v>
      </c>
      <c r="F99" s="34">
        <v>0.90511547343958221</v>
      </c>
      <c r="G99" s="20">
        <v>0</v>
      </c>
      <c r="H99" s="20">
        <f t="shared" si="9"/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f t="shared" si="10"/>
        <v>0.90511547343958221</v>
      </c>
      <c r="R99" s="20">
        <f t="shared" si="11"/>
        <v>0</v>
      </c>
      <c r="S99" s="20">
        <v>0</v>
      </c>
      <c r="T99" s="35" t="s">
        <v>22</v>
      </c>
    </row>
    <row r="100" spans="1:20" ht="15.75" x14ac:dyDescent="0.2">
      <c r="A100" s="19" t="s">
        <v>289</v>
      </c>
      <c r="B100" s="27" t="s">
        <v>290</v>
      </c>
      <c r="C100" s="19" t="s">
        <v>291</v>
      </c>
      <c r="D100" s="45">
        <v>1.3634675432784003</v>
      </c>
      <c r="E100" s="20">
        <v>0.52516197945945942</v>
      </c>
      <c r="F100" s="34">
        <v>0.83830556381894084</v>
      </c>
      <c r="G100" s="20">
        <v>0</v>
      </c>
      <c r="H100" s="20">
        <f t="shared" si="9"/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f t="shared" si="10"/>
        <v>0.83830556381894084</v>
      </c>
      <c r="R100" s="20">
        <f t="shared" si="11"/>
        <v>0</v>
      </c>
      <c r="S100" s="20">
        <v>0</v>
      </c>
      <c r="T100" s="35" t="s">
        <v>22</v>
      </c>
    </row>
    <row r="101" spans="1:20" ht="15.75" x14ac:dyDescent="0.2">
      <c r="A101" s="19" t="s">
        <v>292</v>
      </c>
      <c r="B101" s="27" t="s">
        <v>293</v>
      </c>
      <c r="C101" s="19" t="s">
        <v>294</v>
      </c>
      <c r="D101" s="45">
        <v>1.3634675432784003</v>
      </c>
      <c r="E101" s="20">
        <v>0.52516197945945942</v>
      </c>
      <c r="F101" s="34">
        <v>0.83830556381894084</v>
      </c>
      <c r="G101" s="20">
        <v>0</v>
      </c>
      <c r="H101" s="20">
        <f t="shared" si="9"/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f t="shared" si="10"/>
        <v>0.83830556381894084</v>
      </c>
      <c r="R101" s="20">
        <f t="shared" si="11"/>
        <v>0</v>
      </c>
      <c r="S101" s="20">
        <v>0</v>
      </c>
      <c r="T101" s="35" t="s">
        <v>22</v>
      </c>
    </row>
    <row r="102" spans="1:20" ht="15.75" x14ac:dyDescent="0.2">
      <c r="A102" s="19" t="s">
        <v>295</v>
      </c>
      <c r="B102" s="27" t="s">
        <v>296</v>
      </c>
      <c r="C102" s="19" t="s">
        <v>475</v>
      </c>
      <c r="D102" s="45">
        <v>1.3634675432784003</v>
      </c>
      <c r="E102" s="20">
        <v>1.5451011980594593</v>
      </c>
      <c r="F102" s="34">
        <v>-0.18163365478105908</v>
      </c>
      <c r="G102" s="20">
        <v>0</v>
      </c>
      <c r="H102" s="20">
        <f t="shared" si="9"/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f t="shared" si="10"/>
        <v>-0.18163365478105908</v>
      </c>
      <c r="R102" s="20">
        <f t="shared" si="11"/>
        <v>0</v>
      </c>
      <c r="S102" s="20">
        <v>0</v>
      </c>
      <c r="T102" s="35" t="s">
        <v>22</v>
      </c>
    </row>
    <row r="103" spans="1:20" ht="15.75" x14ac:dyDescent="0.2">
      <c r="A103" s="19" t="s">
        <v>297</v>
      </c>
      <c r="B103" s="27" t="s">
        <v>298</v>
      </c>
      <c r="C103" s="19" t="s">
        <v>510</v>
      </c>
      <c r="D103" s="45">
        <v>1.3634675432784003</v>
      </c>
      <c r="E103" s="20">
        <v>0.96104281665945956</v>
      </c>
      <c r="F103" s="34">
        <v>0.40242472661894069</v>
      </c>
      <c r="G103" s="20">
        <v>0</v>
      </c>
      <c r="H103" s="20">
        <f t="shared" si="9"/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f t="shared" si="10"/>
        <v>0.40242472661894069</v>
      </c>
      <c r="R103" s="20">
        <f t="shared" si="11"/>
        <v>0</v>
      </c>
      <c r="S103" s="20">
        <v>0</v>
      </c>
      <c r="T103" s="35" t="s">
        <v>22</v>
      </c>
    </row>
    <row r="104" spans="1:20" ht="15.75" x14ac:dyDescent="0.2">
      <c r="A104" s="19" t="s">
        <v>299</v>
      </c>
      <c r="B104" s="27" t="s">
        <v>300</v>
      </c>
      <c r="C104" s="19" t="s">
        <v>511</v>
      </c>
      <c r="D104" s="45">
        <v>1.3634675432784003</v>
      </c>
      <c r="E104" s="20">
        <v>0.72047126065945943</v>
      </c>
      <c r="F104" s="34">
        <v>0.64299628261894082</v>
      </c>
      <c r="G104" s="20">
        <v>0</v>
      </c>
      <c r="H104" s="20">
        <f t="shared" si="9"/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f t="shared" si="10"/>
        <v>0.64299628261894082</v>
      </c>
      <c r="R104" s="20">
        <f t="shared" si="11"/>
        <v>0</v>
      </c>
      <c r="S104" s="20">
        <v>0</v>
      </c>
      <c r="T104" s="35" t="s">
        <v>22</v>
      </c>
    </row>
    <row r="105" spans="1:20" ht="15.75" x14ac:dyDescent="0.2">
      <c r="A105" s="19" t="s">
        <v>301</v>
      </c>
      <c r="B105" s="27" t="s">
        <v>302</v>
      </c>
      <c r="C105" s="19" t="s">
        <v>303</v>
      </c>
      <c r="D105" s="45">
        <v>1.3634675432784003</v>
      </c>
      <c r="E105" s="20">
        <v>0.52516197945945942</v>
      </c>
      <c r="F105" s="34">
        <v>0.83830556381894084</v>
      </c>
      <c r="G105" s="20">
        <v>0</v>
      </c>
      <c r="H105" s="20">
        <f t="shared" si="9"/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f t="shared" si="10"/>
        <v>0.83830556381894084</v>
      </c>
      <c r="R105" s="20">
        <f t="shared" si="11"/>
        <v>0</v>
      </c>
      <c r="S105" s="20">
        <v>0</v>
      </c>
      <c r="T105" s="35" t="s">
        <v>22</v>
      </c>
    </row>
    <row r="106" spans="1:20" ht="15.75" x14ac:dyDescent="0.2">
      <c r="A106" s="19" t="s">
        <v>304</v>
      </c>
      <c r="B106" s="27" t="s">
        <v>305</v>
      </c>
      <c r="C106" s="19" t="s">
        <v>512</v>
      </c>
      <c r="D106" s="45">
        <v>1.3634675432784003</v>
      </c>
      <c r="E106" s="20">
        <v>0.9449468614594595</v>
      </c>
      <c r="F106" s="34">
        <v>0.41852068181894075</v>
      </c>
      <c r="G106" s="20">
        <v>0</v>
      </c>
      <c r="H106" s="20">
        <f t="shared" si="9"/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f t="shared" si="10"/>
        <v>0.41852068181894075</v>
      </c>
      <c r="R106" s="20">
        <f t="shared" si="11"/>
        <v>0</v>
      </c>
      <c r="S106" s="20">
        <v>0</v>
      </c>
      <c r="T106" s="35" t="s">
        <v>22</v>
      </c>
    </row>
    <row r="107" spans="1:20" ht="15.75" x14ac:dyDescent="0.2">
      <c r="A107" s="19" t="s">
        <v>306</v>
      </c>
      <c r="B107" s="27" t="s">
        <v>307</v>
      </c>
      <c r="C107" s="19" t="s">
        <v>513</v>
      </c>
      <c r="D107" s="45">
        <v>1.3634675432784003</v>
      </c>
      <c r="E107" s="20">
        <v>1.4006577638594595</v>
      </c>
      <c r="F107" s="34">
        <v>-3.7190220581059252E-2</v>
      </c>
      <c r="G107" s="20">
        <v>0</v>
      </c>
      <c r="H107" s="20">
        <f t="shared" si="9"/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f t="shared" si="10"/>
        <v>-3.7190220581059252E-2</v>
      </c>
      <c r="R107" s="20">
        <f t="shared" si="11"/>
        <v>0</v>
      </c>
      <c r="S107" s="20">
        <v>0</v>
      </c>
      <c r="T107" s="35" t="s">
        <v>22</v>
      </c>
    </row>
    <row r="108" spans="1:20" ht="15.75" x14ac:dyDescent="0.2">
      <c r="A108" s="19" t="s">
        <v>308</v>
      </c>
      <c r="B108" s="27" t="s">
        <v>309</v>
      </c>
      <c r="C108" s="19" t="s">
        <v>310</v>
      </c>
      <c r="D108" s="45">
        <v>1.3634675432784003</v>
      </c>
      <c r="E108" s="20">
        <v>0.53157331108108075</v>
      </c>
      <c r="F108" s="34">
        <v>0.83189423219731951</v>
      </c>
      <c r="G108" s="20">
        <v>0</v>
      </c>
      <c r="H108" s="20">
        <f t="shared" si="9"/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f t="shared" si="10"/>
        <v>0.83189423219731951</v>
      </c>
      <c r="R108" s="20">
        <f t="shared" si="11"/>
        <v>0</v>
      </c>
      <c r="S108" s="20">
        <v>0</v>
      </c>
      <c r="T108" s="35" t="s">
        <v>22</v>
      </c>
    </row>
    <row r="109" spans="1:20" ht="15.75" x14ac:dyDescent="0.2">
      <c r="A109" s="19" t="s">
        <v>311</v>
      </c>
      <c r="B109" s="27" t="s">
        <v>312</v>
      </c>
      <c r="C109" s="19" t="s">
        <v>514</v>
      </c>
      <c r="D109" s="45">
        <v>1.3634675432784003</v>
      </c>
      <c r="E109" s="20">
        <v>0.71823583428108062</v>
      </c>
      <c r="F109" s="34">
        <v>0.64523170899731963</v>
      </c>
      <c r="G109" s="20">
        <v>0</v>
      </c>
      <c r="H109" s="20">
        <f t="shared" si="9"/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f t="shared" si="10"/>
        <v>0.64523170899731963</v>
      </c>
      <c r="R109" s="20">
        <f t="shared" si="11"/>
        <v>0</v>
      </c>
      <c r="S109" s="20">
        <v>0</v>
      </c>
      <c r="T109" s="35" t="s">
        <v>22</v>
      </c>
    </row>
    <row r="110" spans="1:20" ht="15.75" x14ac:dyDescent="0.2">
      <c r="A110" s="19" t="s">
        <v>313</v>
      </c>
      <c r="B110" s="27" t="s">
        <v>314</v>
      </c>
      <c r="C110" s="19" t="s">
        <v>315</v>
      </c>
      <c r="D110" s="45">
        <v>1.4302774528990416</v>
      </c>
      <c r="E110" s="20">
        <v>0.52516197945945942</v>
      </c>
      <c r="F110" s="34">
        <v>0.90511547343958221</v>
      </c>
      <c r="G110" s="20">
        <v>0</v>
      </c>
      <c r="H110" s="20">
        <f t="shared" si="9"/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f t="shared" si="10"/>
        <v>0.90511547343958221</v>
      </c>
      <c r="R110" s="20">
        <f t="shared" si="11"/>
        <v>0</v>
      </c>
      <c r="S110" s="20">
        <v>0</v>
      </c>
      <c r="T110" s="35" t="s">
        <v>22</v>
      </c>
    </row>
    <row r="111" spans="1:20" ht="15.75" x14ac:dyDescent="0.2">
      <c r="A111" s="19" t="s">
        <v>316</v>
      </c>
      <c r="B111" s="27" t="s">
        <v>317</v>
      </c>
      <c r="C111" s="19" t="s">
        <v>318</v>
      </c>
      <c r="D111" s="45">
        <v>1.4302774528990416</v>
      </c>
      <c r="E111" s="20">
        <v>0.52516197945945942</v>
      </c>
      <c r="F111" s="34">
        <v>0.90511547343958221</v>
      </c>
      <c r="G111" s="20">
        <v>0</v>
      </c>
      <c r="H111" s="20">
        <f t="shared" si="9"/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f t="shared" si="10"/>
        <v>0.90511547343958221</v>
      </c>
      <c r="R111" s="20">
        <f t="shared" si="11"/>
        <v>0</v>
      </c>
      <c r="S111" s="20">
        <v>0</v>
      </c>
      <c r="T111" s="35" t="s">
        <v>22</v>
      </c>
    </row>
    <row r="112" spans="1:20" ht="15.75" x14ac:dyDescent="0.2">
      <c r="A112" s="19" t="s">
        <v>319</v>
      </c>
      <c r="B112" s="27" t="s">
        <v>320</v>
      </c>
      <c r="C112" s="19" t="s">
        <v>321</v>
      </c>
      <c r="D112" s="45">
        <v>1.4302774528990416</v>
      </c>
      <c r="E112" s="20">
        <v>0.79851800645945947</v>
      </c>
      <c r="F112" s="34">
        <v>0.63175944643958215</v>
      </c>
      <c r="G112" s="20">
        <v>0</v>
      </c>
      <c r="H112" s="20">
        <f t="shared" ref="H112:H125" si="13">J112+L112+N112+P112</f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f t="shared" ref="Q112:Q125" si="14">F112-H112</f>
        <v>0.63175944643958215</v>
      </c>
      <c r="R112" s="20">
        <f t="shared" si="11"/>
        <v>0</v>
      </c>
      <c r="S112" s="20">
        <v>0</v>
      </c>
      <c r="T112" s="35" t="s">
        <v>22</v>
      </c>
    </row>
    <row r="113" spans="1:20" ht="15.75" x14ac:dyDescent="0.2">
      <c r="A113" s="19" t="s">
        <v>322</v>
      </c>
      <c r="B113" s="27" t="s">
        <v>323</v>
      </c>
      <c r="C113" s="19" t="s">
        <v>324</v>
      </c>
      <c r="D113" s="45">
        <v>1.4302774528990416</v>
      </c>
      <c r="E113" s="20">
        <v>0.30093209108108071</v>
      </c>
      <c r="F113" s="34">
        <v>1.129345361817961</v>
      </c>
      <c r="G113" s="20">
        <v>0</v>
      </c>
      <c r="H113" s="20">
        <f t="shared" si="13"/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f t="shared" si="14"/>
        <v>1.129345361817961</v>
      </c>
      <c r="R113" s="20">
        <f t="shared" si="11"/>
        <v>0</v>
      </c>
      <c r="S113" s="20">
        <v>0</v>
      </c>
      <c r="T113" s="35" t="s">
        <v>22</v>
      </c>
    </row>
    <row r="114" spans="1:20" ht="15.75" x14ac:dyDescent="0.2">
      <c r="A114" s="19" t="s">
        <v>325</v>
      </c>
      <c r="B114" s="27" t="s">
        <v>326</v>
      </c>
      <c r="C114" s="19" t="s">
        <v>327</v>
      </c>
      <c r="D114" s="45">
        <v>1.4302774528990416</v>
      </c>
      <c r="E114" s="20">
        <v>0.30093209108108071</v>
      </c>
      <c r="F114" s="34">
        <v>1.129345361817961</v>
      </c>
      <c r="G114" s="20">
        <v>0</v>
      </c>
      <c r="H114" s="20">
        <f t="shared" si="13"/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f t="shared" si="14"/>
        <v>1.129345361817961</v>
      </c>
      <c r="R114" s="20">
        <f t="shared" si="11"/>
        <v>0</v>
      </c>
      <c r="S114" s="20">
        <v>0</v>
      </c>
      <c r="T114" s="35" t="s">
        <v>22</v>
      </c>
    </row>
    <row r="115" spans="1:20" ht="15.75" x14ac:dyDescent="0.2">
      <c r="A115" s="19" t="s">
        <v>328</v>
      </c>
      <c r="B115" s="27" t="s">
        <v>329</v>
      </c>
      <c r="C115" s="19" t="s">
        <v>330</v>
      </c>
      <c r="D115" s="45">
        <v>1.4302774528990416</v>
      </c>
      <c r="E115" s="20">
        <v>0.30093209108108071</v>
      </c>
      <c r="F115" s="34">
        <v>1.129345361817961</v>
      </c>
      <c r="G115" s="20">
        <v>0</v>
      </c>
      <c r="H115" s="20">
        <f t="shared" si="13"/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f t="shared" si="14"/>
        <v>1.129345361817961</v>
      </c>
      <c r="R115" s="20">
        <f t="shared" si="11"/>
        <v>0</v>
      </c>
      <c r="S115" s="20">
        <v>0</v>
      </c>
      <c r="T115" s="35" t="s">
        <v>22</v>
      </c>
    </row>
    <row r="116" spans="1:20" ht="15.75" x14ac:dyDescent="0.2">
      <c r="A116" s="19" t="s">
        <v>331</v>
      </c>
      <c r="B116" s="27" t="s">
        <v>332</v>
      </c>
      <c r="C116" s="19" t="s">
        <v>333</v>
      </c>
      <c r="D116" s="45">
        <v>1.4946399382794984</v>
      </c>
      <c r="E116" s="20">
        <v>0.30093209108108071</v>
      </c>
      <c r="F116" s="34">
        <v>1.1937078471984177</v>
      </c>
      <c r="G116" s="20">
        <v>1.4946399382794984</v>
      </c>
      <c r="H116" s="20">
        <f t="shared" si="13"/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1.4946399382794984</v>
      </c>
      <c r="P116" s="20">
        <v>0</v>
      </c>
      <c r="Q116" s="20">
        <f t="shared" si="14"/>
        <v>1.1937078471984177</v>
      </c>
      <c r="R116" s="20">
        <f t="shared" si="11"/>
        <v>0</v>
      </c>
      <c r="S116" s="20">
        <v>0</v>
      </c>
      <c r="T116" s="35" t="s">
        <v>22</v>
      </c>
    </row>
    <row r="117" spans="1:20" ht="15.75" x14ac:dyDescent="0.2">
      <c r="A117" s="19" t="s">
        <v>334</v>
      </c>
      <c r="B117" s="27" t="s">
        <v>335</v>
      </c>
      <c r="C117" s="19" t="s">
        <v>336</v>
      </c>
      <c r="D117" s="45">
        <v>1.4946399382794984</v>
      </c>
      <c r="E117" s="20">
        <v>0.30093209108108071</v>
      </c>
      <c r="F117" s="34">
        <v>1.1937078471984177</v>
      </c>
      <c r="G117" s="20">
        <v>1.4946399382794984</v>
      </c>
      <c r="H117" s="20">
        <f t="shared" si="13"/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1.4946399382794984</v>
      </c>
      <c r="P117" s="20">
        <v>0</v>
      </c>
      <c r="Q117" s="20">
        <f t="shared" si="14"/>
        <v>1.1937078471984177</v>
      </c>
      <c r="R117" s="20">
        <f t="shared" si="11"/>
        <v>0</v>
      </c>
      <c r="S117" s="20">
        <v>0</v>
      </c>
      <c r="T117" s="35" t="s">
        <v>22</v>
      </c>
    </row>
    <row r="118" spans="1:20" ht="15.75" x14ac:dyDescent="0.2">
      <c r="A118" s="19" t="s">
        <v>337</v>
      </c>
      <c r="B118" s="27" t="s">
        <v>338</v>
      </c>
      <c r="C118" s="19" t="s">
        <v>339</v>
      </c>
      <c r="D118" s="45">
        <v>1.4946399382794984</v>
      </c>
      <c r="E118" s="20">
        <v>0.30093209108108071</v>
      </c>
      <c r="F118" s="34">
        <v>1.1937078471984177</v>
      </c>
      <c r="G118" s="20">
        <v>1.4946399382794984</v>
      </c>
      <c r="H118" s="20">
        <f t="shared" si="13"/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1.4946399382794984</v>
      </c>
      <c r="P118" s="20">
        <v>0</v>
      </c>
      <c r="Q118" s="20">
        <f t="shared" si="14"/>
        <v>1.1937078471984177</v>
      </c>
      <c r="R118" s="20">
        <f t="shared" si="11"/>
        <v>0</v>
      </c>
      <c r="S118" s="20">
        <v>0</v>
      </c>
      <c r="T118" s="35" t="s">
        <v>22</v>
      </c>
    </row>
    <row r="119" spans="1:20" ht="15.75" x14ac:dyDescent="0.2">
      <c r="A119" s="19" t="s">
        <v>340</v>
      </c>
      <c r="B119" s="27" t="s">
        <v>341</v>
      </c>
      <c r="C119" s="19" t="s">
        <v>342</v>
      </c>
      <c r="D119" s="45">
        <v>1.4946399382794984</v>
      </c>
      <c r="E119" s="20">
        <v>0.30093209108108071</v>
      </c>
      <c r="F119" s="34">
        <v>1.1937078471984177</v>
      </c>
      <c r="G119" s="20">
        <v>1.4946399382794984</v>
      </c>
      <c r="H119" s="20">
        <f t="shared" si="13"/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1.4946399382794984</v>
      </c>
      <c r="P119" s="20">
        <v>0</v>
      </c>
      <c r="Q119" s="20">
        <f t="shared" si="14"/>
        <v>1.1937078471984177</v>
      </c>
      <c r="R119" s="20">
        <f t="shared" si="11"/>
        <v>0</v>
      </c>
      <c r="S119" s="20">
        <v>0</v>
      </c>
      <c r="T119" s="35" t="s">
        <v>22</v>
      </c>
    </row>
    <row r="120" spans="1:20" ht="15.75" x14ac:dyDescent="0.2">
      <c r="A120" s="19" t="s">
        <v>343</v>
      </c>
      <c r="B120" s="27" t="s">
        <v>344</v>
      </c>
      <c r="C120" s="19" t="s">
        <v>345</v>
      </c>
      <c r="D120" s="45">
        <v>1.4946399382794984</v>
      </c>
      <c r="E120" s="20">
        <v>0.30093209108108071</v>
      </c>
      <c r="F120" s="34">
        <v>1.1937078471984177</v>
      </c>
      <c r="G120" s="20">
        <v>1.4946399382794984</v>
      </c>
      <c r="H120" s="20">
        <f t="shared" si="13"/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1.4946399382794984</v>
      </c>
      <c r="P120" s="20">
        <v>0</v>
      </c>
      <c r="Q120" s="20">
        <f t="shared" si="14"/>
        <v>1.1937078471984177</v>
      </c>
      <c r="R120" s="20">
        <f t="shared" si="11"/>
        <v>0</v>
      </c>
      <c r="S120" s="20">
        <v>0</v>
      </c>
      <c r="T120" s="35" t="s">
        <v>22</v>
      </c>
    </row>
    <row r="121" spans="1:20" s="17" customFormat="1" ht="15.75" x14ac:dyDescent="0.2">
      <c r="A121" s="19" t="s">
        <v>346</v>
      </c>
      <c r="B121" s="27" t="s">
        <v>347</v>
      </c>
      <c r="C121" s="19" t="s">
        <v>348</v>
      </c>
      <c r="D121" s="45">
        <v>1.4946399382794984</v>
      </c>
      <c r="E121" s="20">
        <v>0.30093209108108071</v>
      </c>
      <c r="F121" s="34">
        <v>1.1937078471984177</v>
      </c>
      <c r="G121" s="20">
        <v>1.4946399382794984</v>
      </c>
      <c r="H121" s="20">
        <f t="shared" si="13"/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34">
        <v>1.4946399382794984</v>
      </c>
      <c r="P121" s="20">
        <v>0</v>
      </c>
      <c r="Q121" s="20">
        <f t="shared" si="14"/>
        <v>1.1937078471984177</v>
      </c>
      <c r="R121" s="20">
        <f t="shared" si="11"/>
        <v>0</v>
      </c>
      <c r="S121" s="20">
        <v>0</v>
      </c>
      <c r="T121" s="35" t="s">
        <v>22</v>
      </c>
    </row>
    <row r="122" spans="1:20" ht="15.75" x14ac:dyDescent="0.2">
      <c r="A122" s="19" t="s">
        <v>349</v>
      </c>
      <c r="B122" s="27" t="s">
        <v>350</v>
      </c>
      <c r="C122" s="19" t="s">
        <v>351</v>
      </c>
      <c r="D122" s="45">
        <v>1.4946399382794984</v>
      </c>
      <c r="E122" s="20">
        <v>0.30093209108108071</v>
      </c>
      <c r="F122" s="34">
        <v>1.1937078471984177</v>
      </c>
      <c r="G122" s="20">
        <v>1.4946399382794984</v>
      </c>
      <c r="H122" s="20">
        <f t="shared" si="13"/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1.4946399382794984</v>
      </c>
      <c r="P122" s="20">
        <v>0</v>
      </c>
      <c r="Q122" s="20">
        <f t="shared" si="14"/>
        <v>1.1937078471984177</v>
      </c>
      <c r="R122" s="20">
        <f t="shared" si="11"/>
        <v>0</v>
      </c>
      <c r="S122" s="20">
        <v>0</v>
      </c>
      <c r="T122" s="35" t="s">
        <v>22</v>
      </c>
    </row>
    <row r="123" spans="1:20" ht="15.75" x14ac:dyDescent="0.2">
      <c r="A123" s="19" t="s">
        <v>352</v>
      </c>
      <c r="B123" s="27" t="s">
        <v>353</v>
      </c>
      <c r="C123" s="19" t="s">
        <v>354</v>
      </c>
      <c r="D123" s="45">
        <v>1.4946399382794984</v>
      </c>
      <c r="E123" s="20">
        <v>0.30093209108108071</v>
      </c>
      <c r="F123" s="34">
        <v>1.1937078471984177</v>
      </c>
      <c r="G123" s="20">
        <v>1.4946399382794984</v>
      </c>
      <c r="H123" s="20">
        <f t="shared" si="13"/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1.4946399382794984</v>
      </c>
      <c r="P123" s="20">
        <v>0</v>
      </c>
      <c r="Q123" s="20">
        <f t="shared" si="14"/>
        <v>1.1937078471984177</v>
      </c>
      <c r="R123" s="20">
        <f t="shared" si="11"/>
        <v>0</v>
      </c>
      <c r="S123" s="20">
        <v>0</v>
      </c>
      <c r="T123" s="35" t="s">
        <v>22</v>
      </c>
    </row>
    <row r="124" spans="1:20" ht="15.75" x14ac:dyDescent="0.2">
      <c r="A124" s="19" t="s">
        <v>355</v>
      </c>
      <c r="B124" s="27" t="s">
        <v>356</v>
      </c>
      <c r="C124" s="19" t="s">
        <v>357</v>
      </c>
      <c r="D124" s="45">
        <v>1.4946399382794984</v>
      </c>
      <c r="E124" s="20">
        <v>0.30093209108108071</v>
      </c>
      <c r="F124" s="34">
        <v>1.1937078471984177</v>
      </c>
      <c r="G124" s="20">
        <v>1.4946399382794984</v>
      </c>
      <c r="H124" s="20">
        <f t="shared" si="13"/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1.4946399382794984</v>
      </c>
      <c r="P124" s="20">
        <v>0</v>
      </c>
      <c r="Q124" s="20">
        <f t="shared" si="14"/>
        <v>1.1937078471984177</v>
      </c>
      <c r="R124" s="20">
        <f t="shared" si="11"/>
        <v>0</v>
      </c>
      <c r="S124" s="20">
        <v>0</v>
      </c>
      <c r="T124" s="35" t="s">
        <v>22</v>
      </c>
    </row>
    <row r="125" spans="1:20" ht="15.75" collapsed="1" x14ac:dyDescent="0.2">
      <c r="A125" s="19" t="s">
        <v>358</v>
      </c>
      <c r="B125" s="27" t="s">
        <v>359</v>
      </c>
      <c r="C125" s="19" t="s">
        <v>360</v>
      </c>
      <c r="D125" s="45">
        <v>1.4946399382794984</v>
      </c>
      <c r="E125" s="20">
        <v>0.30093209108108071</v>
      </c>
      <c r="F125" s="34">
        <v>1.1937078471984177</v>
      </c>
      <c r="G125" s="20">
        <v>1.4946399382794984</v>
      </c>
      <c r="H125" s="20">
        <f t="shared" si="13"/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1.4946399382794984</v>
      </c>
      <c r="P125" s="20">
        <v>0</v>
      </c>
      <c r="Q125" s="20">
        <f t="shared" si="14"/>
        <v>1.1937078471984177</v>
      </c>
      <c r="R125" s="20">
        <f t="shared" si="11"/>
        <v>0</v>
      </c>
      <c r="S125" s="20">
        <v>0</v>
      </c>
      <c r="T125" s="35" t="s">
        <v>22</v>
      </c>
    </row>
    <row r="126" spans="1:20" ht="31.5" hidden="1" outlineLevel="1" x14ac:dyDescent="0.2">
      <c r="A126" s="19" t="s">
        <v>107</v>
      </c>
      <c r="B126" s="19" t="s">
        <v>108</v>
      </c>
      <c r="C126" s="19" t="s">
        <v>21</v>
      </c>
      <c r="D126" s="20" t="s">
        <v>22</v>
      </c>
      <c r="E126" s="20" t="s">
        <v>22</v>
      </c>
      <c r="F126" s="20" t="s">
        <v>22</v>
      </c>
      <c r="G126" s="20" t="s">
        <v>22</v>
      </c>
      <c r="H126" s="20" t="s">
        <v>22</v>
      </c>
      <c r="I126" s="20" t="s">
        <v>22</v>
      </c>
      <c r="J126" s="20" t="s">
        <v>22</v>
      </c>
      <c r="K126" s="20" t="s">
        <v>22</v>
      </c>
      <c r="L126" s="20" t="s">
        <v>22</v>
      </c>
      <c r="M126" s="20" t="s">
        <v>22</v>
      </c>
      <c r="N126" s="20" t="s">
        <v>22</v>
      </c>
      <c r="O126" s="20" t="s">
        <v>22</v>
      </c>
      <c r="P126" s="20" t="s">
        <v>22</v>
      </c>
      <c r="Q126" s="20" t="s">
        <v>22</v>
      </c>
      <c r="R126" s="20" t="e">
        <f t="shared" si="11"/>
        <v>#VALUE!</v>
      </c>
      <c r="S126" s="20" t="e">
        <f t="shared" ref="S126:S144" si="15">R126/(I126+K126)*100</f>
        <v>#VALUE!</v>
      </c>
      <c r="T126" s="35" t="s">
        <v>22</v>
      </c>
    </row>
    <row r="127" spans="1:20" ht="15.75" hidden="1" outlineLevel="1" x14ac:dyDescent="0.2">
      <c r="A127" s="19" t="s">
        <v>109</v>
      </c>
      <c r="B127" s="19" t="s">
        <v>110</v>
      </c>
      <c r="C127" s="19" t="s">
        <v>21</v>
      </c>
      <c r="D127" s="20" t="s">
        <v>22</v>
      </c>
      <c r="E127" s="20" t="s">
        <v>22</v>
      </c>
      <c r="F127" s="20" t="s">
        <v>22</v>
      </c>
      <c r="G127" s="20" t="s">
        <v>22</v>
      </c>
      <c r="H127" s="20" t="s">
        <v>22</v>
      </c>
      <c r="I127" s="20" t="s">
        <v>22</v>
      </c>
      <c r="J127" s="20" t="s">
        <v>22</v>
      </c>
      <c r="K127" s="20" t="s">
        <v>22</v>
      </c>
      <c r="L127" s="20" t="s">
        <v>22</v>
      </c>
      <c r="M127" s="20" t="s">
        <v>22</v>
      </c>
      <c r="N127" s="20" t="s">
        <v>22</v>
      </c>
      <c r="O127" s="20" t="s">
        <v>22</v>
      </c>
      <c r="P127" s="20" t="s">
        <v>22</v>
      </c>
      <c r="Q127" s="20" t="s">
        <v>22</v>
      </c>
      <c r="R127" s="20" t="e">
        <f t="shared" si="11"/>
        <v>#VALUE!</v>
      </c>
      <c r="S127" s="20" t="e">
        <f t="shared" si="15"/>
        <v>#VALUE!</v>
      </c>
      <c r="T127" s="35" t="s">
        <v>22</v>
      </c>
    </row>
    <row r="128" spans="1:20" ht="31.5" hidden="1" outlineLevel="1" x14ac:dyDescent="0.2">
      <c r="A128" s="19" t="s">
        <v>111</v>
      </c>
      <c r="B128" s="19" t="s">
        <v>112</v>
      </c>
      <c r="C128" s="19" t="s">
        <v>21</v>
      </c>
      <c r="D128" s="20" t="s">
        <v>22</v>
      </c>
      <c r="E128" s="20" t="s">
        <v>22</v>
      </c>
      <c r="F128" s="20" t="s">
        <v>22</v>
      </c>
      <c r="G128" s="20" t="s">
        <v>22</v>
      </c>
      <c r="H128" s="20" t="s">
        <v>22</v>
      </c>
      <c r="I128" s="20" t="s">
        <v>22</v>
      </c>
      <c r="J128" s="20" t="s">
        <v>22</v>
      </c>
      <c r="K128" s="20" t="s">
        <v>22</v>
      </c>
      <c r="L128" s="20" t="s">
        <v>22</v>
      </c>
      <c r="M128" s="20" t="s">
        <v>22</v>
      </c>
      <c r="N128" s="20" t="s">
        <v>22</v>
      </c>
      <c r="O128" s="20" t="s">
        <v>22</v>
      </c>
      <c r="P128" s="20" t="s">
        <v>22</v>
      </c>
      <c r="Q128" s="20" t="s">
        <v>22</v>
      </c>
      <c r="R128" s="20" t="e">
        <f t="shared" si="11"/>
        <v>#VALUE!</v>
      </c>
      <c r="S128" s="20" t="e">
        <f t="shared" si="15"/>
        <v>#VALUE!</v>
      </c>
      <c r="T128" s="35" t="s">
        <v>22</v>
      </c>
    </row>
    <row r="129" spans="1:20" ht="31.5" hidden="1" outlineLevel="1" x14ac:dyDescent="0.2">
      <c r="A129" s="19" t="s">
        <v>113</v>
      </c>
      <c r="B129" s="19" t="s">
        <v>114</v>
      </c>
      <c r="C129" s="19" t="s">
        <v>21</v>
      </c>
      <c r="D129" s="20" t="s">
        <v>22</v>
      </c>
      <c r="E129" s="20" t="s">
        <v>22</v>
      </c>
      <c r="F129" s="20" t="s">
        <v>22</v>
      </c>
      <c r="G129" s="20" t="s">
        <v>22</v>
      </c>
      <c r="H129" s="20" t="s">
        <v>22</v>
      </c>
      <c r="I129" s="20" t="s">
        <v>22</v>
      </c>
      <c r="J129" s="20" t="s">
        <v>22</v>
      </c>
      <c r="K129" s="20" t="s">
        <v>22</v>
      </c>
      <c r="L129" s="20" t="s">
        <v>22</v>
      </c>
      <c r="M129" s="20" t="s">
        <v>22</v>
      </c>
      <c r="N129" s="20" t="s">
        <v>22</v>
      </c>
      <c r="O129" s="20" t="s">
        <v>22</v>
      </c>
      <c r="P129" s="20" t="s">
        <v>22</v>
      </c>
      <c r="Q129" s="20" t="s">
        <v>22</v>
      </c>
      <c r="R129" s="20" t="e">
        <f t="shared" si="11"/>
        <v>#VALUE!</v>
      </c>
      <c r="S129" s="20" t="e">
        <f t="shared" si="15"/>
        <v>#VALUE!</v>
      </c>
      <c r="T129" s="35" t="s">
        <v>22</v>
      </c>
    </row>
    <row r="130" spans="1:20" ht="31.5" hidden="1" outlineLevel="1" x14ac:dyDescent="0.2">
      <c r="A130" s="19" t="s">
        <v>115</v>
      </c>
      <c r="B130" s="19" t="s">
        <v>361</v>
      </c>
      <c r="C130" s="19" t="s">
        <v>21</v>
      </c>
      <c r="D130" s="20" t="s">
        <v>22</v>
      </c>
      <c r="E130" s="20" t="s">
        <v>22</v>
      </c>
      <c r="F130" s="20" t="s">
        <v>22</v>
      </c>
      <c r="G130" s="20" t="s">
        <v>22</v>
      </c>
      <c r="H130" s="20" t="s">
        <v>22</v>
      </c>
      <c r="I130" s="20" t="s">
        <v>22</v>
      </c>
      <c r="J130" s="20" t="s">
        <v>22</v>
      </c>
      <c r="K130" s="20" t="s">
        <v>22</v>
      </c>
      <c r="L130" s="20" t="s">
        <v>22</v>
      </c>
      <c r="M130" s="20" t="s">
        <v>22</v>
      </c>
      <c r="N130" s="20" t="s">
        <v>22</v>
      </c>
      <c r="O130" s="20" t="s">
        <v>22</v>
      </c>
      <c r="P130" s="20" t="s">
        <v>22</v>
      </c>
      <c r="Q130" s="20" t="s">
        <v>22</v>
      </c>
      <c r="R130" s="20" t="e">
        <f t="shared" si="11"/>
        <v>#VALUE!</v>
      </c>
      <c r="S130" s="20" t="e">
        <f t="shared" si="15"/>
        <v>#VALUE!</v>
      </c>
      <c r="T130" s="35" t="s">
        <v>22</v>
      </c>
    </row>
    <row r="131" spans="1:20" ht="47.25" hidden="1" outlineLevel="1" x14ac:dyDescent="0.2">
      <c r="A131" s="19" t="s">
        <v>116</v>
      </c>
      <c r="B131" s="19" t="s">
        <v>362</v>
      </c>
      <c r="C131" s="19" t="s">
        <v>21</v>
      </c>
      <c r="D131" s="20" t="s">
        <v>22</v>
      </c>
      <c r="E131" s="20" t="s">
        <v>22</v>
      </c>
      <c r="F131" s="20" t="s">
        <v>22</v>
      </c>
      <c r="G131" s="20" t="s">
        <v>22</v>
      </c>
      <c r="H131" s="20" t="s">
        <v>22</v>
      </c>
      <c r="I131" s="20" t="s">
        <v>22</v>
      </c>
      <c r="J131" s="20" t="s">
        <v>22</v>
      </c>
      <c r="K131" s="20" t="s">
        <v>22</v>
      </c>
      <c r="L131" s="20" t="s">
        <v>22</v>
      </c>
      <c r="M131" s="20" t="s">
        <v>22</v>
      </c>
      <c r="N131" s="20" t="s">
        <v>22</v>
      </c>
      <c r="O131" s="20" t="s">
        <v>22</v>
      </c>
      <c r="P131" s="20" t="s">
        <v>22</v>
      </c>
      <c r="Q131" s="20" t="s">
        <v>22</v>
      </c>
      <c r="R131" s="20" t="e">
        <f t="shared" si="11"/>
        <v>#VALUE!</v>
      </c>
      <c r="S131" s="20" t="e">
        <f t="shared" si="15"/>
        <v>#VALUE!</v>
      </c>
      <c r="T131" s="35" t="s">
        <v>22</v>
      </c>
    </row>
    <row r="132" spans="1:20" ht="31.5" hidden="1" outlineLevel="1" x14ac:dyDescent="0.2">
      <c r="A132" s="19" t="s">
        <v>117</v>
      </c>
      <c r="B132" s="19" t="s">
        <v>363</v>
      </c>
      <c r="C132" s="19" t="s">
        <v>21</v>
      </c>
      <c r="D132" s="20" t="s">
        <v>22</v>
      </c>
      <c r="E132" s="20" t="s">
        <v>22</v>
      </c>
      <c r="F132" s="20" t="s">
        <v>22</v>
      </c>
      <c r="G132" s="20" t="s">
        <v>22</v>
      </c>
      <c r="H132" s="20" t="s">
        <v>22</v>
      </c>
      <c r="I132" s="20" t="s">
        <v>22</v>
      </c>
      <c r="J132" s="20" t="s">
        <v>22</v>
      </c>
      <c r="K132" s="20" t="s">
        <v>22</v>
      </c>
      <c r="L132" s="20" t="s">
        <v>22</v>
      </c>
      <c r="M132" s="20" t="s">
        <v>22</v>
      </c>
      <c r="N132" s="20" t="s">
        <v>22</v>
      </c>
      <c r="O132" s="20" t="s">
        <v>22</v>
      </c>
      <c r="P132" s="20" t="s">
        <v>22</v>
      </c>
      <c r="Q132" s="20" t="s">
        <v>22</v>
      </c>
      <c r="R132" s="20" t="e">
        <f t="shared" si="11"/>
        <v>#VALUE!</v>
      </c>
      <c r="S132" s="20" t="e">
        <f t="shared" si="15"/>
        <v>#VALUE!</v>
      </c>
      <c r="T132" s="35" t="s">
        <v>22</v>
      </c>
    </row>
    <row r="133" spans="1:20" ht="31.5" hidden="1" outlineLevel="1" x14ac:dyDescent="0.2">
      <c r="A133" s="19" t="s">
        <v>118</v>
      </c>
      <c r="B133" s="19" t="s">
        <v>364</v>
      </c>
      <c r="C133" s="19" t="s">
        <v>21</v>
      </c>
      <c r="D133" s="20" t="s">
        <v>22</v>
      </c>
      <c r="E133" s="20" t="s">
        <v>22</v>
      </c>
      <c r="F133" s="20" t="s">
        <v>22</v>
      </c>
      <c r="G133" s="20" t="s">
        <v>22</v>
      </c>
      <c r="H133" s="20" t="s">
        <v>22</v>
      </c>
      <c r="I133" s="20" t="s">
        <v>22</v>
      </c>
      <c r="J133" s="20" t="s">
        <v>22</v>
      </c>
      <c r="K133" s="20" t="s">
        <v>22</v>
      </c>
      <c r="L133" s="20" t="s">
        <v>22</v>
      </c>
      <c r="M133" s="20" t="s">
        <v>22</v>
      </c>
      <c r="N133" s="20" t="s">
        <v>22</v>
      </c>
      <c r="O133" s="20" t="s">
        <v>22</v>
      </c>
      <c r="P133" s="20" t="s">
        <v>22</v>
      </c>
      <c r="Q133" s="20" t="s">
        <v>22</v>
      </c>
      <c r="R133" s="20" t="e">
        <f t="shared" si="11"/>
        <v>#VALUE!</v>
      </c>
      <c r="S133" s="20" t="e">
        <f t="shared" si="15"/>
        <v>#VALUE!</v>
      </c>
      <c r="T133" s="35" t="s">
        <v>22</v>
      </c>
    </row>
    <row r="134" spans="1:20" ht="31.5" hidden="1" outlineLevel="1" x14ac:dyDescent="0.2">
      <c r="A134" s="19" t="s">
        <v>119</v>
      </c>
      <c r="B134" s="19" t="s">
        <v>365</v>
      </c>
      <c r="C134" s="19" t="s">
        <v>21</v>
      </c>
      <c r="D134" s="20" t="s">
        <v>22</v>
      </c>
      <c r="E134" s="20" t="s">
        <v>22</v>
      </c>
      <c r="F134" s="20" t="s">
        <v>22</v>
      </c>
      <c r="G134" s="20" t="s">
        <v>22</v>
      </c>
      <c r="H134" s="20" t="s">
        <v>22</v>
      </c>
      <c r="I134" s="20" t="s">
        <v>22</v>
      </c>
      <c r="J134" s="20" t="s">
        <v>22</v>
      </c>
      <c r="K134" s="20" t="s">
        <v>22</v>
      </c>
      <c r="L134" s="20" t="s">
        <v>22</v>
      </c>
      <c r="M134" s="20" t="s">
        <v>22</v>
      </c>
      <c r="N134" s="20" t="s">
        <v>22</v>
      </c>
      <c r="O134" s="20" t="s">
        <v>22</v>
      </c>
      <c r="P134" s="20" t="s">
        <v>22</v>
      </c>
      <c r="Q134" s="20" t="s">
        <v>22</v>
      </c>
      <c r="R134" s="20" t="e">
        <f t="shared" si="11"/>
        <v>#VALUE!</v>
      </c>
      <c r="S134" s="20" t="e">
        <f t="shared" si="15"/>
        <v>#VALUE!</v>
      </c>
      <c r="T134" s="35" t="s">
        <v>22</v>
      </c>
    </row>
    <row r="135" spans="1:20" ht="31.5" hidden="1" outlineLevel="1" x14ac:dyDescent="0.2">
      <c r="A135" s="19" t="s">
        <v>120</v>
      </c>
      <c r="B135" s="19" t="s">
        <v>366</v>
      </c>
      <c r="C135" s="19" t="s">
        <v>21</v>
      </c>
      <c r="D135" s="20" t="s">
        <v>22</v>
      </c>
      <c r="E135" s="20" t="s">
        <v>22</v>
      </c>
      <c r="F135" s="20" t="s">
        <v>22</v>
      </c>
      <c r="G135" s="20" t="s">
        <v>22</v>
      </c>
      <c r="H135" s="20" t="s">
        <v>22</v>
      </c>
      <c r="I135" s="20" t="s">
        <v>22</v>
      </c>
      <c r="J135" s="20" t="s">
        <v>22</v>
      </c>
      <c r="K135" s="20" t="s">
        <v>22</v>
      </c>
      <c r="L135" s="20" t="s">
        <v>22</v>
      </c>
      <c r="M135" s="20" t="s">
        <v>22</v>
      </c>
      <c r="N135" s="20" t="s">
        <v>22</v>
      </c>
      <c r="O135" s="20" t="s">
        <v>22</v>
      </c>
      <c r="P135" s="20" t="s">
        <v>22</v>
      </c>
      <c r="Q135" s="20" t="s">
        <v>22</v>
      </c>
      <c r="R135" s="20" t="e">
        <f t="shared" si="11"/>
        <v>#VALUE!</v>
      </c>
      <c r="S135" s="20" t="e">
        <f t="shared" si="15"/>
        <v>#VALUE!</v>
      </c>
      <c r="T135" s="35" t="s">
        <v>22</v>
      </c>
    </row>
    <row r="136" spans="1:20" ht="31.5" hidden="1" outlineLevel="1" x14ac:dyDescent="0.2">
      <c r="A136" s="19" t="s">
        <v>121</v>
      </c>
      <c r="B136" s="19" t="s">
        <v>367</v>
      </c>
      <c r="C136" s="19" t="s">
        <v>21</v>
      </c>
      <c r="D136" s="20" t="s">
        <v>22</v>
      </c>
      <c r="E136" s="20" t="s">
        <v>22</v>
      </c>
      <c r="F136" s="20" t="s">
        <v>22</v>
      </c>
      <c r="G136" s="20" t="s">
        <v>22</v>
      </c>
      <c r="H136" s="20" t="s">
        <v>22</v>
      </c>
      <c r="I136" s="20" t="s">
        <v>22</v>
      </c>
      <c r="J136" s="20" t="s">
        <v>22</v>
      </c>
      <c r="K136" s="20" t="s">
        <v>22</v>
      </c>
      <c r="L136" s="20" t="s">
        <v>22</v>
      </c>
      <c r="M136" s="20" t="s">
        <v>22</v>
      </c>
      <c r="N136" s="20" t="s">
        <v>22</v>
      </c>
      <c r="O136" s="20" t="s">
        <v>22</v>
      </c>
      <c r="P136" s="20" t="s">
        <v>22</v>
      </c>
      <c r="Q136" s="20" t="s">
        <v>22</v>
      </c>
      <c r="R136" s="20" t="e">
        <f t="shared" si="11"/>
        <v>#VALUE!</v>
      </c>
      <c r="S136" s="20" t="e">
        <f t="shared" si="15"/>
        <v>#VALUE!</v>
      </c>
      <c r="T136" s="35" t="s">
        <v>22</v>
      </c>
    </row>
    <row r="137" spans="1:20" ht="31.5" hidden="1" outlineLevel="1" x14ac:dyDescent="0.2">
      <c r="A137" s="19" t="s">
        <v>122</v>
      </c>
      <c r="B137" s="19" t="s">
        <v>368</v>
      </c>
      <c r="C137" s="19" t="s">
        <v>21</v>
      </c>
      <c r="D137" s="20" t="s">
        <v>22</v>
      </c>
      <c r="E137" s="20" t="s">
        <v>22</v>
      </c>
      <c r="F137" s="20" t="s">
        <v>22</v>
      </c>
      <c r="G137" s="20" t="s">
        <v>22</v>
      </c>
      <c r="H137" s="20" t="s">
        <v>22</v>
      </c>
      <c r="I137" s="20" t="s">
        <v>22</v>
      </c>
      <c r="J137" s="20" t="s">
        <v>22</v>
      </c>
      <c r="K137" s="20" t="s">
        <v>22</v>
      </c>
      <c r="L137" s="20" t="s">
        <v>22</v>
      </c>
      <c r="M137" s="20" t="s">
        <v>22</v>
      </c>
      <c r="N137" s="20" t="s">
        <v>22</v>
      </c>
      <c r="O137" s="20" t="s">
        <v>22</v>
      </c>
      <c r="P137" s="20" t="s">
        <v>22</v>
      </c>
      <c r="Q137" s="20" t="s">
        <v>22</v>
      </c>
      <c r="R137" s="20" t="e">
        <f t="shared" si="11"/>
        <v>#VALUE!</v>
      </c>
      <c r="S137" s="20" t="e">
        <f t="shared" si="15"/>
        <v>#VALUE!</v>
      </c>
      <c r="T137" s="35" t="s">
        <v>22</v>
      </c>
    </row>
    <row r="138" spans="1:20" ht="31.5" hidden="1" outlineLevel="1" x14ac:dyDescent="0.2">
      <c r="A138" s="19" t="s">
        <v>123</v>
      </c>
      <c r="B138" s="19" t="s">
        <v>124</v>
      </c>
      <c r="C138" s="19" t="s">
        <v>21</v>
      </c>
      <c r="D138" s="20" t="s">
        <v>22</v>
      </c>
      <c r="E138" s="20" t="s">
        <v>22</v>
      </c>
      <c r="F138" s="20" t="s">
        <v>22</v>
      </c>
      <c r="G138" s="20" t="s">
        <v>22</v>
      </c>
      <c r="H138" s="20" t="s">
        <v>22</v>
      </c>
      <c r="I138" s="20" t="s">
        <v>22</v>
      </c>
      <c r="J138" s="20" t="s">
        <v>22</v>
      </c>
      <c r="K138" s="20" t="s">
        <v>22</v>
      </c>
      <c r="L138" s="20" t="s">
        <v>22</v>
      </c>
      <c r="M138" s="20" t="s">
        <v>22</v>
      </c>
      <c r="N138" s="20" t="s">
        <v>22</v>
      </c>
      <c r="O138" s="20" t="s">
        <v>22</v>
      </c>
      <c r="P138" s="20" t="s">
        <v>22</v>
      </c>
      <c r="Q138" s="20" t="s">
        <v>22</v>
      </c>
      <c r="R138" s="20" t="e">
        <f t="shared" si="11"/>
        <v>#VALUE!</v>
      </c>
      <c r="S138" s="20" t="e">
        <f t="shared" si="15"/>
        <v>#VALUE!</v>
      </c>
      <c r="T138" s="35" t="s">
        <v>22</v>
      </c>
    </row>
    <row r="139" spans="1:20" ht="31.5" hidden="1" outlineLevel="1" x14ac:dyDescent="0.2">
      <c r="A139" s="19" t="s">
        <v>125</v>
      </c>
      <c r="B139" s="19" t="s">
        <v>126</v>
      </c>
      <c r="C139" s="19" t="s">
        <v>21</v>
      </c>
      <c r="D139" s="20" t="s">
        <v>22</v>
      </c>
      <c r="E139" s="20" t="s">
        <v>22</v>
      </c>
      <c r="F139" s="20" t="s">
        <v>22</v>
      </c>
      <c r="G139" s="20" t="s">
        <v>22</v>
      </c>
      <c r="H139" s="20" t="s">
        <v>22</v>
      </c>
      <c r="I139" s="20" t="s">
        <v>22</v>
      </c>
      <c r="J139" s="20" t="s">
        <v>22</v>
      </c>
      <c r="K139" s="20" t="s">
        <v>22</v>
      </c>
      <c r="L139" s="20" t="s">
        <v>22</v>
      </c>
      <c r="M139" s="20" t="s">
        <v>22</v>
      </c>
      <c r="N139" s="20" t="s">
        <v>22</v>
      </c>
      <c r="O139" s="20" t="s">
        <v>22</v>
      </c>
      <c r="P139" s="20" t="s">
        <v>22</v>
      </c>
      <c r="Q139" s="20" t="s">
        <v>22</v>
      </c>
      <c r="R139" s="20" t="e">
        <f t="shared" si="11"/>
        <v>#VALUE!</v>
      </c>
      <c r="S139" s="20" t="e">
        <f t="shared" si="15"/>
        <v>#VALUE!</v>
      </c>
      <c r="T139" s="35" t="s">
        <v>22</v>
      </c>
    </row>
    <row r="140" spans="1:20" ht="31.5" hidden="1" outlineLevel="1" x14ac:dyDescent="0.2">
      <c r="A140" s="19" t="s">
        <v>127</v>
      </c>
      <c r="B140" s="19" t="s">
        <v>128</v>
      </c>
      <c r="C140" s="19" t="s">
        <v>21</v>
      </c>
      <c r="D140" s="20" t="s">
        <v>22</v>
      </c>
      <c r="E140" s="20" t="s">
        <v>22</v>
      </c>
      <c r="F140" s="20" t="s">
        <v>22</v>
      </c>
      <c r="G140" s="20" t="s">
        <v>22</v>
      </c>
      <c r="H140" s="20" t="s">
        <v>22</v>
      </c>
      <c r="I140" s="20" t="s">
        <v>22</v>
      </c>
      <c r="J140" s="20" t="s">
        <v>22</v>
      </c>
      <c r="K140" s="20" t="s">
        <v>22</v>
      </c>
      <c r="L140" s="20" t="s">
        <v>22</v>
      </c>
      <c r="M140" s="20" t="s">
        <v>22</v>
      </c>
      <c r="N140" s="20" t="s">
        <v>22</v>
      </c>
      <c r="O140" s="20" t="s">
        <v>22</v>
      </c>
      <c r="P140" s="20" t="s">
        <v>22</v>
      </c>
      <c r="Q140" s="20" t="s">
        <v>22</v>
      </c>
      <c r="R140" s="20" t="e">
        <f t="shared" si="11"/>
        <v>#VALUE!</v>
      </c>
      <c r="S140" s="20" t="e">
        <f t="shared" si="15"/>
        <v>#VALUE!</v>
      </c>
      <c r="T140" s="35" t="s">
        <v>22</v>
      </c>
    </row>
    <row r="141" spans="1:20" ht="47.25" hidden="1" outlineLevel="1" x14ac:dyDescent="0.2">
      <c r="A141" s="19" t="s">
        <v>129</v>
      </c>
      <c r="B141" s="19" t="s">
        <v>130</v>
      </c>
      <c r="C141" s="19" t="s">
        <v>21</v>
      </c>
      <c r="D141" s="20" t="s">
        <v>22</v>
      </c>
      <c r="E141" s="20" t="s">
        <v>22</v>
      </c>
      <c r="F141" s="20" t="s">
        <v>22</v>
      </c>
      <c r="G141" s="20" t="s">
        <v>22</v>
      </c>
      <c r="H141" s="20" t="s">
        <v>22</v>
      </c>
      <c r="I141" s="20" t="s">
        <v>22</v>
      </c>
      <c r="J141" s="20" t="s">
        <v>22</v>
      </c>
      <c r="K141" s="20" t="s">
        <v>22</v>
      </c>
      <c r="L141" s="20" t="s">
        <v>22</v>
      </c>
      <c r="M141" s="20" t="s">
        <v>22</v>
      </c>
      <c r="N141" s="20" t="s">
        <v>22</v>
      </c>
      <c r="O141" s="20" t="s">
        <v>22</v>
      </c>
      <c r="P141" s="20" t="s">
        <v>22</v>
      </c>
      <c r="Q141" s="20" t="s">
        <v>22</v>
      </c>
      <c r="R141" s="20" t="e">
        <f t="shared" si="11"/>
        <v>#VALUE!</v>
      </c>
      <c r="S141" s="20" t="e">
        <f t="shared" si="15"/>
        <v>#VALUE!</v>
      </c>
      <c r="T141" s="35" t="s">
        <v>22</v>
      </c>
    </row>
    <row r="142" spans="1:20" ht="47.25" hidden="1" outlineLevel="1" x14ac:dyDescent="0.2">
      <c r="A142" s="19" t="s">
        <v>131</v>
      </c>
      <c r="B142" s="19" t="s">
        <v>132</v>
      </c>
      <c r="C142" s="19" t="s">
        <v>21</v>
      </c>
      <c r="D142" s="20" t="s">
        <v>22</v>
      </c>
      <c r="E142" s="20" t="s">
        <v>22</v>
      </c>
      <c r="F142" s="20" t="s">
        <v>22</v>
      </c>
      <c r="G142" s="20" t="s">
        <v>22</v>
      </c>
      <c r="H142" s="20" t="s">
        <v>22</v>
      </c>
      <c r="I142" s="20" t="s">
        <v>22</v>
      </c>
      <c r="J142" s="20" t="s">
        <v>22</v>
      </c>
      <c r="K142" s="20" t="s">
        <v>22</v>
      </c>
      <c r="L142" s="20" t="s">
        <v>22</v>
      </c>
      <c r="M142" s="20" t="s">
        <v>22</v>
      </c>
      <c r="N142" s="20" t="s">
        <v>22</v>
      </c>
      <c r="O142" s="20" t="s">
        <v>22</v>
      </c>
      <c r="P142" s="20" t="s">
        <v>22</v>
      </c>
      <c r="Q142" s="20" t="s">
        <v>22</v>
      </c>
      <c r="R142" s="20" t="e">
        <f t="shared" si="11"/>
        <v>#VALUE!</v>
      </c>
      <c r="S142" s="20" t="e">
        <f t="shared" si="15"/>
        <v>#VALUE!</v>
      </c>
      <c r="T142" s="35" t="s">
        <v>22</v>
      </c>
    </row>
    <row r="143" spans="1:20" ht="47.25" hidden="1" outlineLevel="1" x14ac:dyDescent="0.2">
      <c r="A143" s="19" t="s">
        <v>133</v>
      </c>
      <c r="B143" s="19" t="s">
        <v>134</v>
      </c>
      <c r="C143" s="19" t="s">
        <v>21</v>
      </c>
      <c r="D143" s="20" t="s">
        <v>22</v>
      </c>
      <c r="E143" s="20" t="s">
        <v>22</v>
      </c>
      <c r="F143" s="20" t="s">
        <v>22</v>
      </c>
      <c r="G143" s="20" t="s">
        <v>22</v>
      </c>
      <c r="H143" s="20" t="s">
        <v>22</v>
      </c>
      <c r="I143" s="20" t="s">
        <v>22</v>
      </c>
      <c r="J143" s="20" t="s">
        <v>22</v>
      </c>
      <c r="K143" s="20" t="s">
        <v>22</v>
      </c>
      <c r="L143" s="20" t="s">
        <v>22</v>
      </c>
      <c r="M143" s="20" t="s">
        <v>22</v>
      </c>
      <c r="N143" s="20" t="s">
        <v>22</v>
      </c>
      <c r="O143" s="20" t="s">
        <v>22</v>
      </c>
      <c r="P143" s="20" t="s">
        <v>22</v>
      </c>
      <c r="Q143" s="20" t="s">
        <v>22</v>
      </c>
      <c r="R143" s="20" t="e">
        <f t="shared" si="11"/>
        <v>#VALUE!</v>
      </c>
      <c r="S143" s="20" t="e">
        <f t="shared" si="15"/>
        <v>#VALUE!</v>
      </c>
      <c r="T143" s="35" t="s">
        <v>22</v>
      </c>
    </row>
    <row r="144" spans="1:20" ht="31.5" x14ac:dyDescent="0.2">
      <c r="A144" s="19" t="s">
        <v>135</v>
      </c>
      <c r="B144" s="19" t="s">
        <v>136</v>
      </c>
      <c r="C144" s="19" t="s">
        <v>21</v>
      </c>
      <c r="D144" s="20">
        <v>3342.6484076594847</v>
      </c>
      <c r="E144" s="20">
        <v>1140.6420760930978</v>
      </c>
      <c r="F144" s="20">
        <v>2202.0063315663874</v>
      </c>
      <c r="G144" s="20">
        <f>SUM(G145:G217)</f>
        <v>1231.7498024466513</v>
      </c>
      <c r="H144" s="20">
        <f t="shared" ref="H144:Q144" si="16">SUM(H145:H217)</f>
        <v>6.8987455300000011</v>
      </c>
      <c r="I144" s="20">
        <f t="shared" si="16"/>
        <v>306.09698574155266</v>
      </c>
      <c r="J144" s="20">
        <f t="shared" si="16"/>
        <v>6.4239990580000006</v>
      </c>
      <c r="K144" s="20">
        <f t="shared" si="16"/>
        <v>368.80246518016639</v>
      </c>
      <c r="L144" s="20">
        <f t="shared" si="16"/>
        <v>0.47474647199999997</v>
      </c>
      <c r="M144" s="20">
        <f t="shared" si="16"/>
        <v>220.91477890060111</v>
      </c>
      <c r="N144" s="20">
        <f t="shared" si="16"/>
        <v>0</v>
      </c>
      <c r="O144" s="20">
        <f t="shared" si="16"/>
        <v>335.93557262433126</v>
      </c>
      <c r="P144" s="20">
        <f t="shared" si="16"/>
        <v>0</v>
      </c>
      <c r="Q144" s="20">
        <f t="shared" si="16"/>
        <v>2195.1075860363881</v>
      </c>
      <c r="R144" s="20">
        <f t="shared" si="11"/>
        <v>-668.00070539171907</v>
      </c>
      <c r="S144" s="20">
        <f t="shared" si="15"/>
        <v>-98.977811358332218</v>
      </c>
      <c r="T144" s="20" t="s">
        <v>22</v>
      </c>
    </row>
    <row r="145" spans="1:20" ht="31.5" x14ac:dyDescent="0.2">
      <c r="A145" s="19" t="s">
        <v>137</v>
      </c>
      <c r="B145" s="27" t="s">
        <v>369</v>
      </c>
      <c r="C145" s="19" t="s">
        <v>515</v>
      </c>
      <c r="D145" s="28">
        <v>83.3</v>
      </c>
      <c r="E145" s="20">
        <v>83.3</v>
      </c>
      <c r="F145" s="34">
        <v>0</v>
      </c>
      <c r="G145" s="20">
        <v>0</v>
      </c>
      <c r="H145" s="20">
        <f t="shared" ref="H145:H208" si="17">J145+L145+N145+P145</f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f t="shared" ref="Q145:Q208" si="18">F145-H145</f>
        <v>0</v>
      </c>
      <c r="R145" s="20">
        <f t="shared" ref="R145:R208" si="19">H145-I145-K145</f>
        <v>0</v>
      </c>
      <c r="S145" s="20">
        <v>0</v>
      </c>
      <c r="T145" s="35" t="s">
        <v>22</v>
      </c>
    </row>
    <row r="146" spans="1:20" ht="31.5" x14ac:dyDescent="0.2">
      <c r="A146" s="19" t="s">
        <v>138</v>
      </c>
      <c r="B146" s="27" t="s">
        <v>370</v>
      </c>
      <c r="C146" s="19" t="s">
        <v>516</v>
      </c>
      <c r="D146" s="28">
        <v>132.02746635229201</v>
      </c>
      <c r="E146" s="20">
        <v>132.02746635209201</v>
      </c>
      <c r="F146" s="34">
        <v>2.00003569261753E-10</v>
      </c>
      <c r="G146" s="20">
        <v>0</v>
      </c>
      <c r="H146" s="20">
        <f t="shared" si="17"/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f t="shared" si="18"/>
        <v>2.00003569261753E-10</v>
      </c>
      <c r="R146" s="20">
        <f t="shared" si="19"/>
        <v>0</v>
      </c>
      <c r="S146" s="20">
        <v>0</v>
      </c>
      <c r="T146" s="35" t="s">
        <v>22</v>
      </c>
    </row>
    <row r="147" spans="1:20" ht="31.5" x14ac:dyDescent="0.2">
      <c r="A147" s="19" t="s">
        <v>139</v>
      </c>
      <c r="B147" s="27" t="s">
        <v>371</v>
      </c>
      <c r="C147" s="19" t="s">
        <v>517</v>
      </c>
      <c r="D147" s="28">
        <v>30.6141336398499</v>
      </c>
      <c r="E147" s="20">
        <v>24.197813229249903</v>
      </c>
      <c r="F147" s="34">
        <v>6.4163204105999974</v>
      </c>
      <c r="G147" s="20">
        <v>0</v>
      </c>
      <c r="H147" s="20">
        <f t="shared" si="17"/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f t="shared" si="18"/>
        <v>6.4163204105999974</v>
      </c>
      <c r="R147" s="20">
        <f t="shared" si="19"/>
        <v>0</v>
      </c>
      <c r="S147" s="20">
        <v>0</v>
      </c>
      <c r="T147" s="35" t="s">
        <v>22</v>
      </c>
    </row>
    <row r="148" spans="1:20" ht="31.5" x14ac:dyDescent="0.2">
      <c r="A148" s="19" t="s">
        <v>140</v>
      </c>
      <c r="B148" s="27" t="s">
        <v>372</v>
      </c>
      <c r="C148" s="19" t="s">
        <v>518</v>
      </c>
      <c r="D148" s="28">
        <v>61.423226488825527</v>
      </c>
      <c r="E148" s="20">
        <v>75.538476701355904</v>
      </c>
      <c r="F148" s="34">
        <v>-14.115250212530377</v>
      </c>
      <c r="G148" s="20">
        <v>61.423226488825527</v>
      </c>
      <c r="H148" s="20">
        <f t="shared" si="17"/>
        <v>0</v>
      </c>
      <c r="I148" s="20">
        <v>61.423226488825527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f t="shared" si="18"/>
        <v>-14.115250212530377</v>
      </c>
      <c r="R148" s="20">
        <f t="shared" si="19"/>
        <v>-61.423226488825527</v>
      </c>
      <c r="S148" s="20">
        <f t="shared" ref="S148:S206" si="20">R148/(I148+K148)*100</f>
        <v>-100</v>
      </c>
      <c r="T148" s="78" t="s">
        <v>579</v>
      </c>
    </row>
    <row r="149" spans="1:20" ht="31.5" x14ac:dyDescent="0.2">
      <c r="A149" s="19" t="s">
        <v>141</v>
      </c>
      <c r="B149" s="27" t="s">
        <v>373</v>
      </c>
      <c r="C149" s="19" t="s">
        <v>519</v>
      </c>
      <c r="D149" s="28">
        <v>107.67455779500003</v>
      </c>
      <c r="E149" s="20">
        <v>123.72746968999999</v>
      </c>
      <c r="F149" s="34">
        <v>-16.052911894999966</v>
      </c>
      <c r="G149" s="20">
        <v>0</v>
      </c>
      <c r="H149" s="20">
        <f t="shared" si="17"/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f t="shared" si="18"/>
        <v>-16.052911894999966</v>
      </c>
      <c r="R149" s="20">
        <f t="shared" si="19"/>
        <v>0</v>
      </c>
      <c r="S149" s="20">
        <v>0</v>
      </c>
      <c r="T149" s="35" t="s">
        <v>22</v>
      </c>
    </row>
    <row r="150" spans="1:20" ht="15.75" x14ac:dyDescent="0.2">
      <c r="A150" s="19" t="s">
        <v>142</v>
      </c>
      <c r="B150" s="27" t="s">
        <v>374</v>
      </c>
      <c r="C150" s="19" t="s">
        <v>520</v>
      </c>
      <c r="D150" s="28">
        <v>66.025331399590797</v>
      </c>
      <c r="E150" s="20">
        <v>0</v>
      </c>
      <c r="F150" s="34">
        <v>66.025331399590797</v>
      </c>
      <c r="G150" s="20">
        <v>26.41013255983632</v>
      </c>
      <c r="H150" s="20">
        <f t="shared" si="17"/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26.41013255983632</v>
      </c>
      <c r="P150" s="20">
        <v>0</v>
      </c>
      <c r="Q150" s="20">
        <f t="shared" si="18"/>
        <v>66.025331399590797</v>
      </c>
      <c r="R150" s="20">
        <f t="shared" si="19"/>
        <v>0</v>
      </c>
      <c r="S150" s="20">
        <v>0</v>
      </c>
      <c r="T150" s="35" t="s">
        <v>22</v>
      </c>
    </row>
    <row r="151" spans="1:20" ht="31.5" x14ac:dyDescent="0.2">
      <c r="A151" s="19" t="s">
        <v>143</v>
      </c>
      <c r="B151" s="27" t="s">
        <v>375</v>
      </c>
      <c r="C151" s="19" t="s">
        <v>521</v>
      </c>
      <c r="D151" s="28">
        <v>122.15224122675471</v>
      </c>
      <c r="E151" s="20">
        <v>148.06558135219998</v>
      </c>
      <c r="F151" s="34">
        <v>-25.913340125445274</v>
      </c>
      <c r="G151" s="20">
        <v>42.935761415379517</v>
      </c>
      <c r="H151" s="20">
        <f t="shared" si="17"/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42.935761415379517</v>
      </c>
      <c r="N151" s="20">
        <v>0</v>
      </c>
      <c r="O151" s="20">
        <v>0</v>
      </c>
      <c r="P151" s="20">
        <v>0</v>
      </c>
      <c r="Q151" s="20">
        <f t="shared" si="18"/>
        <v>-25.913340125445274</v>
      </c>
      <c r="R151" s="20">
        <f t="shared" si="19"/>
        <v>0</v>
      </c>
      <c r="S151" s="20">
        <v>0</v>
      </c>
      <c r="T151" s="35" t="s">
        <v>22</v>
      </c>
    </row>
    <row r="152" spans="1:20" ht="31.5" x14ac:dyDescent="0.2">
      <c r="A152" s="19" t="s">
        <v>144</v>
      </c>
      <c r="B152" s="27" t="s">
        <v>376</v>
      </c>
      <c r="C152" s="19" t="s">
        <v>522</v>
      </c>
      <c r="D152" s="28">
        <v>119.5450212397171</v>
      </c>
      <c r="E152" s="20">
        <v>0</v>
      </c>
      <c r="F152" s="34">
        <v>119.5450212397171</v>
      </c>
      <c r="G152" s="20">
        <v>42.019339627317088</v>
      </c>
      <c r="H152" s="20">
        <f t="shared" si="17"/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42.019339627317088</v>
      </c>
      <c r="P152" s="20">
        <v>0</v>
      </c>
      <c r="Q152" s="20">
        <f t="shared" si="18"/>
        <v>119.5450212397171</v>
      </c>
      <c r="R152" s="20">
        <f t="shared" si="19"/>
        <v>0</v>
      </c>
      <c r="S152" s="20">
        <v>0</v>
      </c>
      <c r="T152" s="35" t="s">
        <v>22</v>
      </c>
    </row>
    <row r="153" spans="1:20" ht="31.5" x14ac:dyDescent="0.2">
      <c r="A153" s="19" t="s">
        <v>145</v>
      </c>
      <c r="B153" s="27" t="s">
        <v>377</v>
      </c>
      <c r="C153" s="19" t="s">
        <v>523</v>
      </c>
      <c r="D153" s="28">
        <v>51.841552353612158</v>
      </c>
      <c r="E153" s="20">
        <v>0</v>
      </c>
      <c r="F153" s="34">
        <v>51.841552353612158</v>
      </c>
      <c r="G153" s="20">
        <v>18.221986767526243</v>
      </c>
      <c r="H153" s="20">
        <f t="shared" si="17"/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18.221986767526243</v>
      </c>
      <c r="N153" s="20">
        <v>0</v>
      </c>
      <c r="O153" s="20">
        <v>0</v>
      </c>
      <c r="P153" s="20">
        <v>0</v>
      </c>
      <c r="Q153" s="20">
        <f t="shared" si="18"/>
        <v>51.841552353612158</v>
      </c>
      <c r="R153" s="20">
        <f t="shared" si="19"/>
        <v>0</v>
      </c>
      <c r="S153" s="20">
        <v>0</v>
      </c>
      <c r="T153" s="35" t="s">
        <v>22</v>
      </c>
    </row>
    <row r="154" spans="1:20" ht="31.5" x14ac:dyDescent="0.2">
      <c r="A154" s="19" t="s">
        <v>146</v>
      </c>
      <c r="B154" s="27" t="s">
        <v>379</v>
      </c>
      <c r="C154" s="19" t="s">
        <v>524</v>
      </c>
      <c r="D154" s="28">
        <v>27.001235464010765</v>
      </c>
      <c r="E154" s="20">
        <v>0</v>
      </c>
      <c r="F154" s="34">
        <v>27.001235464010765</v>
      </c>
      <c r="G154" s="20">
        <v>9.490768177156685</v>
      </c>
      <c r="H154" s="20">
        <f t="shared" si="17"/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9.490768177156685</v>
      </c>
      <c r="N154" s="20">
        <v>0</v>
      </c>
      <c r="O154" s="20">
        <v>0</v>
      </c>
      <c r="P154" s="20">
        <v>0</v>
      </c>
      <c r="Q154" s="20">
        <f t="shared" si="18"/>
        <v>27.001235464010765</v>
      </c>
      <c r="R154" s="20">
        <f t="shared" si="19"/>
        <v>0</v>
      </c>
      <c r="S154" s="20">
        <v>0</v>
      </c>
      <c r="T154" s="35" t="s">
        <v>22</v>
      </c>
    </row>
    <row r="155" spans="1:20" ht="15.75" x14ac:dyDescent="0.2">
      <c r="A155" s="19" t="s">
        <v>147</v>
      </c>
      <c r="B155" s="29" t="s">
        <v>380</v>
      </c>
      <c r="C155" s="19" t="s">
        <v>378</v>
      </c>
      <c r="D155" s="28">
        <v>306.91000000000003</v>
      </c>
      <c r="E155" s="20">
        <v>174.04321139538393</v>
      </c>
      <c r="F155" s="34">
        <v>132.86678860461609</v>
      </c>
      <c r="G155" s="20">
        <v>95.36</v>
      </c>
      <c r="H155" s="20">
        <f t="shared" si="17"/>
        <v>5.5999954300000008</v>
      </c>
      <c r="I155" s="20">
        <v>0</v>
      </c>
      <c r="J155" s="20">
        <f>4.4099171+1.13157833</f>
        <v>5.5414954300000003</v>
      </c>
      <c r="K155" s="36">
        <v>95.36</v>
      </c>
      <c r="L155" s="20">
        <f>58500/1000000</f>
        <v>5.8500000000000003E-2</v>
      </c>
      <c r="M155" s="20">
        <v>0</v>
      </c>
      <c r="N155" s="20">
        <v>0</v>
      </c>
      <c r="O155" s="20">
        <v>0</v>
      </c>
      <c r="P155" s="20">
        <v>0</v>
      </c>
      <c r="Q155" s="20">
        <f t="shared" si="18"/>
        <v>127.26679317461608</v>
      </c>
      <c r="R155" s="20">
        <f t="shared" si="19"/>
        <v>-89.760004569999992</v>
      </c>
      <c r="S155" s="20">
        <f t="shared" si="20"/>
        <v>-94.127521570889243</v>
      </c>
      <c r="T155" s="35" t="s">
        <v>22</v>
      </c>
    </row>
    <row r="156" spans="1:20" ht="15.75" x14ac:dyDescent="0.2">
      <c r="A156" s="19" t="s">
        <v>148</v>
      </c>
      <c r="B156" s="30" t="s">
        <v>381</v>
      </c>
      <c r="C156" s="19" t="s">
        <v>525</v>
      </c>
      <c r="D156" s="28">
        <v>105.225556214836</v>
      </c>
      <c r="E156" s="20">
        <v>105.22553773661608</v>
      </c>
      <c r="F156" s="34">
        <v>1.8478219928397266E-5</v>
      </c>
      <c r="G156" s="20">
        <v>0</v>
      </c>
      <c r="H156" s="20">
        <f t="shared" si="17"/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f t="shared" si="18"/>
        <v>1.8478219928397266E-5</v>
      </c>
      <c r="R156" s="20">
        <f t="shared" si="19"/>
        <v>0</v>
      </c>
      <c r="S156" s="20">
        <v>0</v>
      </c>
      <c r="T156" s="35" t="s">
        <v>22</v>
      </c>
    </row>
    <row r="157" spans="1:20" ht="15.75" x14ac:dyDescent="0.2">
      <c r="A157" s="19" t="s">
        <v>149</v>
      </c>
      <c r="B157" s="30" t="s">
        <v>382</v>
      </c>
      <c r="C157" s="19" t="s">
        <v>526</v>
      </c>
      <c r="D157" s="28">
        <v>153.9850040946686</v>
      </c>
      <c r="E157" s="20">
        <v>153.98500409466899</v>
      </c>
      <c r="F157" s="34">
        <v>-3.979039320256561E-13</v>
      </c>
      <c r="G157" s="20">
        <v>0</v>
      </c>
      <c r="H157" s="20">
        <f t="shared" si="17"/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f t="shared" si="18"/>
        <v>-3.979039320256561E-13</v>
      </c>
      <c r="R157" s="20">
        <f t="shared" si="19"/>
        <v>0</v>
      </c>
      <c r="S157" s="20">
        <v>0</v>
      </c>
      <c r="T157" s="35" t="s">
        <v>22</v>
      </c>
    </row>
    <row r="158" spans="1:20" ht="15.75" x14ac:dyDescent="0.2">
      <c r="A158" s="19" t="s">
        <v>150</v>
      </c>
      <c r="B158" s="30" t="s">
        <v>383</v>
      </c>
      <c r="C158" s="19" t="s">
        <v>527</v>
      </c>
      <c r="D158" s="28">
        <v>61.134566110732223</v>
      </c>
      <c r="E158" s="20">
        <v>46.896641535330986</v>
      </c>
      <c r="F158" s="34">
        <v>14.237924575401237</v>
      </c>
      <c r="G158" s="20">
        <v>0</v>
      </c>
      <c r="H158" s="20">
        <f t="shared" si="17"/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f t="shared" si="18"/>
        <v>14.237924575401237</v>
      </c>
      <c r="R158" s="20">
        <f t="shared" si="19"/>
        <v>0</v>
      </c>
      <c r="S158" s="20">
        <v>0</v>
      </c>
      <c r="T158" s="35" t="s">
        <v>22</v>
      </c>
    </row>
    <row r="159" spans="1:20" ht="15.75" x14ac:dyDescent="0.2">
      <c r="A159" s="19" t="s">
        <v>151</v>
      </c>
      <c r="B159" s="30" t="s">
        <v>384</v>
      </c>
      <c r="C159" s="19" t="s">
        <v>528</v>
      </c>
      <c r="D159" s="28">
        <v>70.397379157812907</v>
      </c>
      <c r="E159" s="20">
        <v>0</v>
      </c>
      <c r="F159" s="34">
        <v>70.397379157812907</v>
      </c>
      <c r="G159" s="20">
        <v>0</v>
      </c>
      <c r="H159" s="20">
        <f t="shared" si="17"/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f t="shared" si="18"/>
        <v>70.397379157812907</v>
      </c>
      <c r="R159" s="20">
        <f t="shared" si="19"/>
        <v>0</v>
      </c>
      <c r="S159" s="20">
        <v>0</v>
      </c>
      <c r="T159" s="35" t="s">
        <v>22</v>
      </c>
    </row>
    <row r="160" spans="1:20" ht="63" x14ac:dyDescent="0.2">
      <c r="A160" s="19" t="s">
        <v>152</v>
      </c>
      <c r="B160" s="30" t="s">
        <v>385</v>
      </c>
      <c r="C160" s="19" t="s">
        <v>386</v>
      </c>
      <c r="D160" s="28">
        <v>144.72916875271426</v>
      </c>
      <c r="E160" s="20">
        <v>0</v>
      </c>
      <c r="F160" s="34">
        <v>144.72916875271426</v>
      </c>
      <c r="G160" s="20">
        <v>144.72916875271426</v>
      </c>
      <c r="H160" s="20">
        <f t="shared" si="17"/>
        <v>0</v>
      </c>
      <c r="I160" s="20">
        <v>144.72916875271426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f t="shared" si="18"/>
        <v>144.72916875271426</v>
      </c>
      <c r="R160" s="20">
        <f t="shared" si="19"/>
        <v>-144.72916875271426</v>
      </c>
      <c r="S160" s="20">
        <f t="shared" si="20"/>
        <v>-100</v>
      </c>
      <c r="T160" s="35" t="s">
        <v>470</v>
      </c>
    </row>
    <row r="161" spans="1:20" ht="31.5" x14ac:dyDescent="0.2">
      <c r="A161" s="19" t="s">
        <v>153</v>
      </c>
      <c r="B161" s="30" t="s">
        <v>387</v>
      </c>
      <c r="C161" s="19" t="s">
        <v>531</v>
      </c>
      <c r="D161" s="28">
        <v>162.48171120786841</v>
      </c>
      <c r="E161" s="20">
        <v>0</v>
      </c>
      <c r="F161" s="34">
        <v>162.48171120786841</v>
      </c>
      <c r="G161" s="20">
        <v>0</v>
      </c>
      <c r="H161" s="20">
        <f t="shared" si="17"/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f t="shared" si="18"/>
        <v>162.48171120786841</v>
      </c>
      <c r="R161" s="20">
        <f t="shared" si="19"/>
        <v>0</v>
      </c>
      <c r="S161" s="20">
        <v>0</v>
      </c>
      <c r="T161" s="35" t="s">
        <v>22</v>
      </c>
    </row>
    <row r="162" spans="1:20" ht="31.5" x14ac:dyDescent="0.2">
      <c r="A162" s="19" t="s">
        <v>154</v>
      </c>
      <c r="B162" s="30" t="s">
        <v>388</v>
      </c>
      <c r="C162" s="19" t="s">
        <v>386</v>
      </c>
      <c r="D162" s="28">
        <v>80.045555387371323</v>
      </c>
      <c r="E162" s="20">
        <v>0</v>
      </c>
      <c r="F162" s="34">
        <v>80.045555387371323</v>
      </c>
      <c r="G162" s="20">
        <v>80.045555387371323</v>
      </c>
      <c r="H162" s="20">
        <f t="shared" si="17"/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80.045555387371323</v>
      </c>
      <c r="P162" s="20">
        <v>0</v>
      </c>
      <c r="Q162" s="20">
        <f t="shared" si="18"/>
        <v>80.045555387371323</v>
      </c>
      <c r="R162" s="20">
        <f t="shared" si="19"/>
        <v>0</v>
      </c>
      <c r="S162" s="20">
        <v>0</v>
      </c>
      <c r="T162" s="35" t="s">
        <v>22</v>
      </c>
    </row>
    <row r="163" spans="1:20" ht="31.5" x14ac:dyDescent="0.2">
      <c r="A163" s="19" t="s">
        <v>155</v>
      </c>
      <c r="B163" s="30" t="s">
        <v>389</v>
      </c>
      <c r="C163" s="19" t="s">
        <v>532</v>
      </c>
      <c r="D163" s="28">
        <v>144.72916875271426</v>
      </c>
      <c r="E163" s="20">
        <v>26.282285552999998</v>
      </c>
      <c r="F163" s="34">
        <v>118.44688319971426</v>
      </c>
      <c r="G163" s="20">
        <v>144.72916875271426</v>
      </c>
      <c r="H163" s="20">
        <f t="shared" si="17"/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144.72916875271426</v>
      </c>
      <c r="N163" s="20">
        <v>0</v>
      </c>
      <c r="O163" s="20">
        <v>0</v>
      </c>
      <c r="P163" s="20">
        <v>0</v>
      </c>
      <c r="Q163" s="20">
        <f t="shared" si="18"/>
        <v>118.44688319971426</v>
      </c>
      <c r="R163" s="20">
        <f t="shared" si="19"/>
        <v>0</v>
      </c>
      <c r="S163" s="20">
        <v>0</v>
      </c>
      <c r="T163" s="35" t="s">
        <v>22</v>
      </c>
    </row>
    <row r="164" spans="1:20" ht="63" x14ac:dyDescent="0.2">
      <c r="A164" s="19" t="s">
        <v>156</v>
      </c>
      <c r="B164" s="30" t="s">
        <v>390</v>
      </c>
      <c r="C164" s="19" t="s">
        <v>533</v>
      </c>
      <c r="D164" s="28">
        <v>1.9168622313133279</v>
      </c>
      <c r="E164" s="20">
        <v>0</v>
      </c>
      <c r="F164" s="34">
        <v>1.9168622313133279</v>
      </c>
      <c r="G164" s="20">
        <v>1.9168622313133279</v>
      </c>
      <c r="H164" s="20">
        <f t="shared" si="17"/>
        <v>0</v>
      </c>
      <c r="I164" s="20">
        <v>0</v>
      </c>
      <c r="J164" s="20">
        <v>0</v>
      </c>
      <c r="K164" s="36">
        <v>1.9168622313133279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f t="shared" si="18"/>
        <v>1.9168622313133279</v>
      </c>
      <c r="R164" s="20">
        <f t="shared" si="19"/>
        <v>-1.9168622313133279</v>
      </c>
      <c r="S164" s="20">
        <f t="shared" si="20"/>
        <v>-100</v>
      </c>
      <c r="T164" s="35" t="s">
        <v>470</v>
      </c>
    </row>
    <row r="165" spans="1:20" ht="15.75" x14ac:dyDescent="0.2">
      <c r="A165" s="19" t="s">
        <v>157</v>
      </c>
      <c r="B165" s="30" t="s">
        <v>391</v>
      </c>
      <c r="C165" s="19" t="s">
        <v>529</v>
      </c>
      <c r="D165" s="28">
        <v>13.992034876398133</v>
      </c>
      <c r="E165" s="20">
        <v>0</v>
      </c>
      <c r="F165" s="34">
        <v>13.992034876398133</v>
      </c>
      <c r="G165" s="20">
        <v>0</v>
      </c>
      <c r="H165" s="20">
        <f t="shared" si="17"/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f t="shared" si="18"/>
        <v>13.992034876398133</v>
      </c>
      <c r="R165" s="20">
        <f t="shared" si="19"/>
        <v>0</v>
      </c>
      <c r="S165" s="20">
        <v>0</v>
      </c>
      <c r="T165" s="35" t="s">
        <v>22</v>
      </c>
    </row>
    <row r="166" spans="1:20" ht="15.75" x14ac:dyDescent="0.2">
      <c r="A166" s="19" t="s">
        <v>158</v>
      </c>
      <c r="B166" s="30" t="s">
        <v>392</v>
      </c>
      <c r="C166" s="19" t="s">
        <v>530</v>
      </c>
      <c r="D166" s="28">
        <v>11.66002906366511</v>
      </c>
      <c r="E166" s="20">
        <v>0</v>
      </c>
      <c r="F166" s="34">
        <v>11.66002906366511</v>
      </c>
      <c r="G166" s="20">
        <v>0</v>
      </c>
      <c r="H166" s="20">
        <f t="shared" si="17"/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f t="shared" si="18"/>
        <v>11.66002906366511</v>
      </c>
      <c r="R166" s="20">
        <f t="shared" si="19"/>
        <v>0</v>
      </c>
      <c r="S166" s="20">
        <v>0</v>
      </c>
      <c r="T166" s="35" t="s">
        <v>22</v>
      </c>
    </row>
    <row r="167" spans="1:20" ht="15.75" x14ac:dyDescent="0.2">
      <c r="A167" s="19" t="s">
        <v>159</v>
      </c>
      <c r="B167" s="30" t="s">
        <v>393</v>
      </c>
      <c r="C167" s="19" t="s">
        <v>534</v>
      </c>
      <c r="D167" s="28">
        <v>2.3958438200186114</v>
      </c>
      <c r="E167" s="20">
        <v>0</v>
      </c>
      <c r="F167" s="34">
        <v>2.3958438200186114</v>
      </c>
      <c r="G167" s="20">
        <v>0</v>
      </c>
      <c r="H167" s="20">
        <f t="shared" si="17"/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f t="shared" si="18"/>
        <v>2.3958438200186114</v>
      </c>
      <c r="R167" s="20">
        <f t="shared" si="19"/>
        <v>0</v>
      </c>
      <c r="S167" s="20">
        <v>0</v>
      </c>
      <c r="T167" s="35" t="s">
        <v>22</v>
      </c>
    </row>
    <row r="168" spans="1:20" ht="63" x14ac:dyDescent="0.2">
      <c r="A168" s="19" t="s">
        <v>160</v>
      </c>
      <c r="B168" s="30" t="s">
        <v>394</v>
      </c>
      <c r="C168" s="19" t="s">
        <v>535</v>
      </c>
      <c r="D168" s="28">
        <v>4.6301975411814151</v>
      </c>
      <c r="E168" s="20">
        <v>0</v>
      </c>
      <c r="F168" s="34">
        <v>4.6301975411814151</v>
      </c>
      <c r="G168" s="20">
        <v>4.6301975411814151</v>
      </c>
      <c r="H168" s="20">
        <f t="shared" si="17"/>
        <v>0</v>
      </c>
      <c r="I168" s="20">
        <v>0</v>
      </c>
      <c r="J168" s="20">
        <v>0</v>
      </c>
      <c r="K168" s="36">
        <v>4.6301975411814151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f t="shared" si="18"/>
        <v>4.6301975411814151</v>
      </c>
      <c r="R168" s="20">
        <f t="shared" si="19"/>
        <v>-4.6301975411814151</v>
      </c>
      <c r="S168" s="20">
        <f t="shared" si="20"/>
        <v>-100</v>
      </c>
      <c r="T168" s="35" t="s">
        <v>470</v>
      </c>
    </row>
    <row r="169" spans="1:20" ht="63" x14ac:dyDescent="0.2">
      <c r="A169" s="19" t="s">
        <v>161</v>
      </c>
      <c r="B169" s="30" t="s">
        <v>395</v>
      </c>
      <c r="C169" s="19" t="s">
        <v>536</v>
      </c>
      <c r="D169" s="28">
        <v>23.606677725533601</v>
      </c>
      <c r="E169" s="20">
        <v>0</v>
      </c>
      <c r="F169" s="34">
        <v>23.606677725533601</v>
      </c>
      <c r="G169" s="20">
        <v>23.606677725533601</v>
      </c>
      <c r="H169" s="20">
        <f t="shared" si="17"/>
        <v>0</v>
      </c>
      <c r="I169" s="20">
        <v>0</v>
      </c>
      <c r="J169" s="20">
        <v>0</v>
      </c>
      <c r="K169" s="36">
        <v>23.606677725533601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f t="shared" si="18"/>
        <v>23.606677725533601</v>
      </c>
      <c r="R169" s="20">
        <f t="shared" si="19"/>
        <v>-23.606677725533601</v>
      </c>
      <c r="S169" s="20">
        <f t="shared" si="20"/>
        <v>-100</v>
      </c>
      <c r="T169" s="35" t="s">
        <v>470</v>
      </c>
    </row>
    <row r="170" spans="1:20" ht="63" x14ac:dyDescent="0.2">
      <c r="A170" s="19" t="s">
        <v>162</v>
      </c>
      <c r="B170" s="30" t="s">
        <v>396</v>
      </c>
      <c r="C170" s="19" t="s">
        <v>537</v>
      </c>
      <c r="D170" s="28">
        <v>3.4117245040284105</v>
      </c>
      <c r="E170" s="20">
        <v>0</v>
      </c>
      <c r="F170" s="34">
        <v>3.4117245040284105</v>
      </c>
      <c r="G170" s="20">
        <v>3.4117245040284105</v>
      </c>
      <c r="H170" s="20">
        <f t="shared" si="17"/>
        <v>0</v>
      </c>
      <c r="I170" s="20">
        <v>0</v>
      </c>
      <c r="J170" s="20">
        <v>0</v>
      </c>
      <c r="K170" s="36">
        <v>3.4117245040284105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f t="shared" si="18"/>
        <v>3.4117245040284105</v>
      </c>
      <c r="R170" s="20">
        <f t="shared" si="19"/>
        <v>-3.4117245040284105</v>
      </c>
      <c r="S170" s="20">
        <f t="shared" si="20"/>
        <v>-100</v>
      </c>
      <c r="T170" s="35" t="s">
        <v>470</v>
      </c>
    </row>
    <row r="171" spans="1:20" ht="63" x14ac:dyDescent="0.2">
      <c r="A171" s="19" t="s">
        <v>163</v>
      </c>
      <c r="B171" s="30" t="s">
        <v>397</v>
      </c>
      <c r="C171" s="19" t="s">
        <v>538</v>
      </c>
      <c r="D171" s="28">
        <v>15.995884826821564</v>
      </c>
      <c r="E171" s="20">
        <v>0</v>
      </c>
      <c r="F171" s="34">
        <v>15.995884826821564</v>
      </c>
      <c r="G171" s="20">
        <v>15.995884826821564</v>
      </c>
      <c r="H171" s="20">
        <f t="shared" si="17"/>
        <v>0</v>
      </c>
      <c r="I171" s="20">
        <v>0</v>
      </c>
      <c r="J171" s="20">
        <v>0</v>
      </c>
      <c r="K171" s="36">
        <v>15.995884826821564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f t="shared" si="18"/>
        <v>15.995884826821564</v>
      </c>
      <c r="R171" s="20">
        <f t="shared" si="19"/>
        <v>-15.995884826821564</v>
      </c>
      <c r="S171" s="20">
        <f t="shared" si="20"/>
        <v>-100</v>
      </c>
      <c r="T171" s="35" t="s">
        <v>470</v>
      </c>
    </row>
    <row r="172" spans="1:20" ht="63" x14ac:dyDescent="0.2">
      <c r="A172" s="19" t="s">
        <v>164</v>
      </c>
      <c r="B172" s="30" t="s">
        <v>398</v>
      </c>
      <c r="C172" s="19" t="s">
        <v>539</v>
      </c>
      <c r="D172" s="28">
        <v>5.2800498276630172</v>
      </c>
      <c r="E172" s="20">
        <v>0</v>
      </c>
      <c r="F172" s="34">
        <v>5.2800498276630172</v>
      </c>
      <c r="G172" s="20">
        <v>5.2800498276630172</v>
      </c>
      <c r="H172" s="20">
        <f t="shared" si="17"/>
        <v>0</v>
      </c>
      <c r="I172" s="20">
        <v>0</v>
      </c>
      <c r="J172" s="20">
        <v>0</v>
      </c>
      <c r="K172" s="36">
        <v>5.2800498276630172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f t="shared" si="18"/>
        <v>5.2800498276630172</v>
      </c>
      <c r="R172" s="20">
        <f t="shared" si="19"/>
        <v>-5.2800498276630172</v>
      </c>
      <c r="S172" s="20">
        <f t="shared" si="20"/>
        <v>-100</v>
      </c>
      <c r="T172" s="35" t="s">
        <v>470</v>
      </c>
    </row>
    <row r="173" spans="1:20" ht="63" x14ac:dyDescent="0.2">
      <c r="A173" s="19" t="s">
        <v>165</v>
      </c>
      <c r="B173" s="29" t="s">
        <v>399</v>
      </c>
      <c r="C173" s="19" t="s">
        <v>540</v>
      </c>
      <c r="D173" s="28">
        <v>15.995884826821564</v>
      </c>
      <c r="E173" s="20">
        <v>0</v>
      </c>
      <c r="F173" s="34">
        <v>15.995884826821564</v>
      </c>
      <c r="G173" s="20">
        <v>15.995884826821564</v>
      </c>
      <c r="H173" s="20">
        <f t="shared" si="17"/>
        <v>0</v>
      </c>
      <c r="I173" s="20">
        <v>0</v>
      </c>
      <c r="J173" s="20">
        <v>0</v>
      </c>
      <c r="K173" s="36">
        <v>15.995884826821564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f t="shared" si="18"/>
        <v>15.995884826821564</v>
      </c>
      <c r="R173" s="20">
        <f t="shared" si="19"/>
        <v>-15.995884826821564</v>
      </c>
      <c r="S173" s="20">
        <f t="shared" si="20"/>
        <v>-100</v>
      </c>
      <c r="T173" s="35" t="s">
        <v>470</v>
      </c>
    </row>
    <row r="174" spans="1:20" ht="47.25" x14ac:dyDescent="0.2">
      <c r="A174" s="19" t="s">
        <v>166</v>
      </c>
      <c r="B174" s="31" t="s">
        <v>400</v>
      </c>
      <c r="C174" s="19" t="s">
        <v>541</v>
      </c>
      <c r="D174" s="28">
        <v>19.073778809400004</v>
      </c>
      <c r="E174" s="20">
        <v>0</v>
      </c>
      <c r="F174" s="34">
        <v>19.073778809400004</v>
      </c>
      <c r="G174" s="20">
        <v>0</v>
      </c>
      <c r="H174" s="20">
        <f t="shared" si="17"/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f t="shared" si="18"/>
        <v>19.073778809400004</v>
      </c>
      <c r="R174" s="20">
        <f t="shared" si="19"/>
        <v>0</v>
      </c>
      <c r="S174" s="20">
        <v>0</v>
      </c>
      <c r="T174" s="35" t="s">
        <v>22</v>
      </c>
    </row>
    <row r="175" spans="1:20" ht="31.5" x14ac:dyDescent="0.2">
      <c r="A175" s="19" t="s">
        <v>167</v>
      </c>
      <c r="B175" s="31" t="s">
        <v>401</v>
      </c>
      <c r="C175" s="19" t="s">
        <v>542</v>
      </c>
      <c r="D175" s="28">
        <v>7.7733527091100729</v>
      </c>
      <c r="E175" s="20">
        <v>0</v>
      </c>
      <c r="F175" s="34">
        <v>7.7733527091100729</v>
      </c>
      <c r="G175" s="20">
        <v>0</v>
      </c>
      <c r="H175" s="20">
        <f t="shared" si="17"/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f t="shared" si="18"/>
        <v>7.7733527091100729</v>
      </c>
      <c r="R175" s="20">
        <f t="shared" si="19"/>
        <v>0</v>
      </c>
      <c r="S175" s="20">
        <v>0</v>
      </c>
      <c r="T175" s="35" t="s">
        <v>22</v>
      </c>
    </row>
    <row r="176" spans="1:20" ht="31.5" x14ac:dyDescent="0.2">
      <c r="A176" s="19" t="s">
        <v>168</v>
      </c>
      <c r="B176" s="30" t="s">
        <v>402</v>
      </c>
      <c r="C176" s="19" t="s">
        <v>543</v>
      </c>
      <c r="D176" s="28">
        <v>19.592735722113407</v>
      </c>
      <c r="E176" s="20">
        <v>0</v>
      </c>
      <c r="F176" s="34">
        <v>19.592735722113407</v>
      </c>
      <c r="G176" s="20">
        <v>0</v>
      </c>
      <c r="H176" s="20">
        <f t="shared" si="17"/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f t="shared" si="18"/>
        <v>19.592735722113407</v>
      </c>
      <c r="R176" s="20">
        <f t="shared" si="19"/>
        <v>0</v>
      </c>
      <c r="S176" s="20">
        <v>0</v>
      </c>
      <c r="T176" s="35" t="s">
        <v>22</v>
      </c>
    </row>
    <row r="177" spans="1:20" ht="31.5" x14ac:dyDescent="0.2">
      <c r="A177" s="19" t="s">
        <v>169</v>
      </c>
      <c r="B177" s="30" t="s">
        <v>403</v>
      </c>
      <c r="C177" s="19" t="s">
        <v>544</v>
      </c>
      <c r="D177" s="28">
        <v>20.988052314597198</v>
      </c>
      <c r="E177" s="20">
        <v>0</v>
      </c>
      <c r="F177" s="34">
        <v>20.988052314597198</v>
      </c>
      <c r="G177" s="20">
        <v>0</v>
      </c>
      <c r="H177" s="20">
        <f t="shared" si="17"/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f t="shared" si="18"/>
        <v>20.988052314597198</v>
      </c>
      <c r="R177" s="20">
        <f t="shared" si="19"/>
        <v>0</v>
      </c>
      <c r="S177" s="20">
        <v>0</v>
      </c>
      <c r="T177" s="35" t="s">
        <v>22</v>
      </c>
    </row>
    <row r="178" spans="1:20" ht="31.5" x14ac:dyDescent="0.2">
      <c r="A178" s="19" t="s">
        <v>170</v>
      </c>
      <c r="B178" s="30" t="s">
        <v>404</v>
      </c>
      <c r="C178" s="19" t="s">
        <v>545</v>
      </c>
      <c r="D178" s="28">
        <v>19.592735722113407</v>
      </c>
      <c r="E178" s="20">
        <v>0</v>
      </c>
      <c r="F178" s="34">
        <v>19.592735722113407</v>
      </c>
      <c r="G178" s="20">
        <v>0</v>
      </c>
      <c r="H178" s="20">
        <f t="shared" si="17"/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f t="shared" si="18"/>
        <v>19.592735722113407</v>
      </c>
      <c r="R178" s="20">
        <f t="shared" si="19"/>
        <v>0</v>
      </c>
      <c r="S178" s="20">
        <v>0</v>
      </c>
      <c r="T178" s="35" t="s">
        <v>22</v>
      </c>
    </row>
    <row r="179" spans="1:20" ht="31.5" x14ac:dyDescent="0.2">
      <c r="A179" s="19" t="s">
        <v>171</v>
      </c>
      <c r="B179" s="30" t="s">
        <v>405</v>
      </c>
      <c r="C179" s="19" t="s">
        <v>546</v>
      </c>
      <c r="D179" s="28">
        <v>11.11537565649677</v>
      </c>
      <c r="E179" s="20">
        <v>0</v>
      </c>
      <c r="F179" s="34">
        <v>11.11537565649677</v>
      </c>
      <c r="G179" s="20">
        <v>0</v>
      </c>
      <c r="H179" s="20">
        <f t="shared" si="17"/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f t="shared" si="18"/>
        <v>11.11537565649677</v>
      </c>
      <c r="R179" s="20">
        <f t="shared" si="19"/>
        <v>0</v>
      </c>
      <c r="S179" s="20">
        <v>0</v>
      </c>
      <c r="T179" s="35" t="s">
        <v>22</v>
      </c>
    </row>
    <row r="180" spans="1:20" ht="31.5" x14ac:dyDescent="0.2">
      <c r="A180" s="19" t="s">
        <v>172</v>
      </c>
      <c r="B180" s="32" t="s">
        <v>406</v>
      </c>
      <c r="C180" s="19" t="s">
        <v>547</v>
      </c>
      <c r="D180" s="28">
        <v>15.307066819924943</v>
      </c>
      <c r="E180" s="20">
        <v>0</v>
      </c>
      <c r="F180" s="34">
        <v>15.307066819924943</v>
      </c>
      <c r="G180" s="20">
        <v>0</v>
      </c>
      <c r="H180" s="20">
        <f t="shared" si="17"/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f t="shared" si="18"/>
        <v>15.307066819924943</v>
      </c>
      <c r="R180" s="20">
        <f t="shared" si="19"/>
        <v>0</v>
      </c>
      <c r="S180" s="20">
        <v>0</v>
      </c>
      <c r="T180" s="35" t="s">
        <v>22</v>
      </c>
    </row>
    <row r="181" spans="1:20" ht="31.5" x14ac:dyDescent="0.2">
      <c r="A181" s="19" t="s">
        <v>173</v>
      </c>
      <c r="B181" s="30" t="s">
        <v>407</v>
      </c>
      <c r="C181" s="19"/>
      <c r="D181" s="28">
        <v>7.7733527091100729</v>
      </c>
      <c r="E181" s="20">
        <v>0</v>
      </c>
      <c r="F181" s="34">
        <v>7.7733527091100729</v>
      </c>
      <c r="G181" s="20">
        <v>0</v>
      </c>
      <c r="H181" s="20">
        <f t="shared" si="17"/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f t="shared" si="18"/>
        <v>7.7733527091100729</v>
      </c>
      <c r="R181" s="20">
        <f t="shared" si="19"/>
        <v>0</v>
      </c>
      <c r="S181" s="20">
        <v>0</v>
      </c>
      <c r="T181" s="35" t="s">
        <v>22</v>
      </c>
    </row>
    <row r="182" spans="1:20" ht="47.25" x14ac:dyDescent="0.2">
      <c r="A182" s="19" t="s">
        <v>174</v>
      </c>
      <c r="B182" s="30" t="s">
        <v>408</v>
      </c>
      <c r="C182" s="19" t="s">
        <v>548</v>
      </c>
      <c r="D182" s="28">
        <v>15.307066819924943</v>
      </c>
      <c r="E182" s="20">
        <v>0</v>
      </c>
      <c r="F182" s="34">
        <v>15.307066819924943</v>
      </c>
      <c r="G182" s="20">
        <v>0</v>
      </c>
      <c r="H182" s="20">
        <f t="shared" si="17"/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f t="shared" si="18"/>
        <v>15.307066819924943</v>
      </c>
      <c r="R182" s="20">
        <f t="shared" si="19"/>
        <v>0</v>
      </c>
      <c r="S182" s="20">
        <v>0</v>
      </c>
      <c r="T182" s="35" t="s">
        <v>22</v>
      </c>
    </row>
    <row r="183" spans="1:20" ht="63" x14ac:dyDescent="0.2">
      <c r="A183" s="19" t="s">
        <v>175</v>
      </c>
      <c r="B183" s="33" t="s">
        <v>409</v>
      </c>
      <c r="C183" s="19" t="s">
        <v>549</v>
      </c>
      <c r="D183" s="28">
        <v>3.8178821830794125</v>
      </c>
      <c r="E183" s="20">
        <v>0</v>
      </c>
      <c r="F183" s="34">
        <v>3.8178821830794125</v>
      </c>
      <c r="G183" s="20">
        <v>3.8178821830794125</v>
      </c>
      <c r="H183" s="20">
        <f t="shared" si="17"/>
        <v>0</v>
      </c>
      <c r="I183" s="20">
        <v>0</v>
      </c>
      <c r="J183" s="20">
        <v>0</v>
      </c>
      <c r="K183" s="36">
        <v>3.8178821830794125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f t="shared" si="18"/>
        <v>3.8178821830794125</v>
      </c>
      <c r="R183" s="20">
        <f t="shared" si="19"/>
        <v>-3.8178821830794125</v>
      </c>
      <c r="S183" s="20">
        <f t="shared" si="20"/>
        <v>-100</v>
      </c>
      <c r="T183" s="35" t="s">
        <v>470</v>
      </c>
    </row>
    <row r="184" spans="1:20" ht="63" x14ac:dyDescent="0.2">
      <c r="A184" s="19" t="s">
        <v>176</v>
      </c>
      <c r="B184" s="33" t="s">
        <v>410</v>
      </c>
      <c r="C184" s="19" t="s">
        <v>550</v>
      </c>
      <c r="D184" s="28">
        <v>20.47440882960851</v>
      </c>
      <c r="E184" s="20">
        <v>0</v>
      </c>
      <c r="F184" s="34">
        <v>20.47440882960851</v>
      </c>
      <c r="G184" s="20">
        <v>20.47440882960851</v>
      </c>
      <c r="H184" s="20">
        <f t="shared" si="17"/>
        <v>0</v>
      </c>
      <c r="I184" s="20">
        <v>0</v>
      </c>
      <c r="J184" s="20">
        <v>0</v>
      </c>
      <c r="K184" s="36">
        <v>20.47440882960851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f t="shared" si="18"/>
        <v>20.47440882960851</v>
      </c>
      <c r="R184" s="20">
        <f t="shared" si="19"/>
        <v>-20.47440882960851</v>
      </c>
      <c r="S184" s="20">
        <f t="shared" si="20"/>
        <v>-100</v>
      </c>
      <c r="T184" s="35" t="s">
        <v>470</v>
      </c>
    </row>
    <row r="185" spans="1:20" ht="63" x14ac:dyDescent="0.2">
      <c r="A185" s="19" t="s">
        <v>177</v>
      </c>
      <c r="B185" s="33" t="s">
        <v>411</v>
      </c>
      <c r="C185" s="19" t="s">
        <v>551</v>
      </c>
      <c r="D185" s="28">
        <v>38.178821830794121</v>
      </c>
      <c r="E185" s="20">
        <v>0</v>
      </c>
      <c r="F185" s="34">
        <v>38.178821830794121</v>
      </c>
      <c r="G185" s="20">
        <v>38.178821830794121</v>
      </c>
      <c r="H185" s="20">
        <f t="shared" si="17"/>
        <v>0</v>
      </c>
      <c r="I185" s="20">
        <v>0</v>
      </c>
      <c r="J185" s="20">
        <v>0</v>
      </c>
      <c r="K185" s="36">
        <v>38.178821830794121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f t="shared" si="18"/>
        <v>38.178821830794121</v>
      </c>
      <c r="R185" s="20">
        <f t="shared" si="19"/>
        <v>-38.178821830794121</v>
      </c>
      <c r="S185" s="20">
        <f t="shared" si="20"/>
        <v>-100</v>
      </c>
      <c r="T185" s="35" t="s">
        <v>470</v>
      </c>
    </row>
    <row r="186" spans="1:20" ht="63" x14ac:dyDescent="0.2">
      <c r="A186" s="19" t="s">
        <v>178</v>
      </c>
      <c r="B186" s="30" t="s">
        <v>412</v>
      </c>
      <c r="C186" s="19" t="s">
        <v>552</v>
      </c>
      <c r="D186" s="28">
        <v>20.369190494603274</v>
      </c>
      <c r="E186" s="20">
        <v>0</v>
      </c>
      <c r="F186" s="34">
        <v>20.369190494603274</v>
      </c>
      <c r="G186" s="20">
        <v>20.369190494603274</v>
      </c>
      <c r="H186" s="20">
        <f t="shared" si="17"/>
        <v>0</v>
      </c>
      <c r="I186" s="20">
        <v>0</v>
      </c>
      <c r="J186" s="20">
        <v>0</v>
      </c>
      <c r="K186" s="36">
        <v>20.369190494603274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f t="shared" si="18"/>
        <v>20.369190494603274</v>
      </c>
      <c r="R186" s="20">
        <f t="shared" si="19"/>
        <v>-20.369190494603274</v>
      </c>
      <c r="S186" s="20">
        <f t="shared" si="20"/>
        <v>-100</v>
      </c>
      <c r="T186" s="35" t="s">
        <v>470</v>
      </c>
    </row>
    <row r="187" spans="1:20" ht="63" x14ac:dyDescent="0.2">
      <c r="A187" s="19" t="s">
        <v>179</v>
      </c>
      <c r="B187" s="30" t="s">
        <v>413</v>
      </c>
      <c r="C187" s="19" t="s">
        <v>553</v>
      </c>
      <c r="D187" s="28">
        <v>40.948817659217021</v>
      </c>
      <c r="E187" s="20">
        <v>0</v>
      </c>
      <c r="F187" s="34">
        <v>40.948817659217021</v>
      </c>
      <c r="G187" s="20">
        <v>40.948817659217021</v>
      </c>
      <c r="H187" s="20">
        <f t="shared" si="17"/>
        <v>0</v>
      </c>
      <c r="I187" s="20">
        <v>0</v>
      </c>
      <c r="J187" s="20">
        <v>0</v>
      </c>
      <c r="K187" s="36">
        <v>40.948817659217021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f t="shared" si="18"/>
        <v>40.948817659217021</v>
      </c>
      <c r="R187" s="20">
        <f t="shared" si="19"/>
        <v>-40.948817659217021</v>
      </c>
      <c r="S187" s="20">
        <f t="shared" si="20"/>
        <v>-100</v>
      </c>
      <c r="T187" s="35" t="s">
        <v>470</v>
      </c>
    </row>
    <row r="188" spans="1:20" ht="31.5" x14ac:dyDescent="0.2">
      <c r="A188" s="19" t="s">
        <v>180</v>
      </c>
      <c r="B188" s="30" t="s">
        <v>414</v>
      </c>
      <c r="C188" s="19" t="s">
        <v>554</v>
      </c>
      <c r="D188" s="28">
        <v>21.534911559000005</v>
      </c>
      <c r="E188" s="20">
        <v>0</v>
      </c>
      <c r="F188" s="34">
        <v>21.534911559000005</v>
      </c>
      <c r="G188" s="20">
        <v>0</v>
      </c>
      <c r="H188" s="20">
        <f t="shared" si="17"/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f t="shared" si="18"/>
        <v>21.534911559000005</v>
      </c>
      <c r="R188" s="20">
        <f t="shared" si="19"/>
        <v>0</v>
      </c>
      <c r="S188" s="20">
        <v>0</v>
      </c>
      <c r="T188" s="35" t="s">
        <v>22</v>
      </c>
    </row>
    <row r="189" spans="1:20" ht="63" x14ac:dyDescent="0.2">
      <c r="A189" s="19" t="s">
        <v>181</v>
      </c>
      <c r="B189" s="30" t="s">
        <v>415</v>
      </c>
      <c r="C189" s="19" t="s">
        <v>555</v>
      </c>
      <c r="D189" s="28">
        <v>20.307883952550068</v>
      </c>
      <c r="E189" s="20">
        <v>0</v>
      </c>
      <c r="F189" s="34">
        <v>20.307883952550068</v>
      </c>
      <c r="G189" s="20">
        <v>20.307883952550068</v>
      </c>
      <c r="H189" s="20">
        <f t="shared" si="17"/>
        <v>0</v>
      </c>
      <c r="I189" s="20">
        <v>0</v>
      </c>
      <c r="J189" s="20">
        <v>0</v>
      </c>
      <c r="K189" s="36">
        <v>20.307883952550068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f t="shared" si="18"/>
        <v>20.307883952550068</v>
      </c>
      <c r="R189" s="20">
        <f t="shared" si="19"/>
        <v>-20.307883952550068</v>
      </c>
      <c r="S189" s="20">
        <f t="shared" si="20"/>
        <v>-100</v>
      </c>
      <c r="T189" s="35" t="s">
        <v>470</v>
      </c>
    </row>
    <row r="190" spans="1:20" ht="63" x14ac:dyDescent="0.2">
      <c r="A190" s="19" t="s">
        <v>182</v>
      </c>
      <c r="B190" s="30" t="s">
        <v>416</v>
      </c>
      <c r="C190" s="19" t="s">
        <v>556</v>
      </c>
      <c r="D190" s="28">
        <v>20.47440882960851</v>
      </c>
      <c r="E190" s="20">
        <v>0</v>
      </c>
      <c r="F190" s="34">
        <v>20.47440882960851</v>
      </c>
      <c r="G190" s="20">
        <v>20.47440882960851</v>
      </c>
      <c r="H190" s="20">
        <f t="shared" si="17"/>
        <v>0</v>
      </c>
      <c r="I190" s="20">
        <v>0</v>
      </c>
      <c r="J190" s="20">
        <v>0</v>
      </c>
      <c r="K190" s="36">
        <v>20.47440882960851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f t="shared" si="18"/>
        <v>20.47440882960851</v>
      </c>
      <c r="R190" s="20">
        <f t="shared" si="19"/>
        <v>-20.47440882960851</v>
      </c>
      <c r="S190" s="20">
        <f t="shared" si="20"/>
        <v>-100</v>
      </c>
      <c r="T190" s="35" t="s">
        <v>470</v>
      </c>
    </row>
    <row r="191" spans="1:20" ht="63" x14ac:dyDescent="0.2">
      <c r="A191" s="19" t="s">
        <v>183</v>
      </c>
      <c r="B191" s="30" t="s">
        <v>417</v>
      </c>
      <c r="C191" s="19" t="s">
        <v>557</v>
      </c>
      <c r="D191" s="28">
        <v>13.809361087734047</v>
      </c>
      <c r="E191" s="20">
        <v>0</v>
      </c>
      <c r="F191" s="34">
        <v>13.809361087734047</v>
      </c>
      <c r="G191" s="20">
        <v>13.809361087734047</v>
      </c>
      <c r="H191" s="20">
        <f t="shared" si="17"/>
        <v>0</v>
      </c>
      <c r="I191" s="20">
        <v>0</v>
      </c>
      <c r="J191" s="20">
        <v>0</v>
      </c>
      <c r="K191" s="36">
        <v>13.809361087734047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f t="shared" si="18"/>
        <v>13.809361087734047</v>
      </c>
      <c r="R191" s="20">
        <f t="shared" si="19"/>
        <v>-13.809361087734047</v>
      </c>
      <c r="S191" s="20">
        <f t="shared" si="20"/>
        <v>-100</v>
      </c>
      <c r="T191" s="35" t="s">
        <v>470</v>
      </c>
    </row>
    <row r="192" spans="1:20" ht="63" x14ac:dyDescent="0.2">
      <c r="A192" s="19" t="s">
        <v>184</v>
      </c>
      <c r="B192" s="30" t="s">
        <v>418</v>
      </c>
      <c r="C192" s="19" t="s">
        <v>557</v>
      </c>
      <c r="D192" s="28">
        <v>20.47440882960851</v>
      </c>
      <c r="E192" s="20">
        <v>0</v>
      </c>
      <c r="F192" s="34">
        <v>20.47440882960851</v>
      </c>
      <c r="G192" s="20">
        <v>20.47440882960851</v>
      </c>
      <c r="H192" s="20">
        <f t="shared" si="17"/>
        <v>0</v>
      </c>
      <c r="I192" s="20">
        <v>0</v>
      </c>
      <c r="J192" s="20">
        <v>0</v>
      </c>
      <c r="K192" s="36">
        <v>20.47440882960851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f t="shared" si="18"/>
        <v>20.47440882960851</v>
      </c>
      <c r="R192" s="20">
        <f t="shared" si="19"/>
        <v>-20.47440882960851</v>
      </c>
      <c r="S192" s="20">
        <f t="shared" si="20"/>
        <v>-100</v>
      </c>
      <c r="T192" s="35" t="s">
        <v>470</v>
      </c>
    </row>
    <row r="193" spans="1:20" ht="31.5" x14ac:dyDescent="0.2">
      <c r="A193" s="19" t="s">
        <v>185</v>
      </c>
      <c r="B193" s="30" t="s">
        <v>419</v>
      </c>
      <c r="C193" s="19" t="s">
        <v>558</v>
      </c>
      <c r="D193" s="28">
        <v>19.433381772775181</v>
      </c>
      <c r="E193" s="20">
        <v>0</v>
      </c>
      <c r="F193" s="34">
        <v>19.433381772775181</v>
      </c>
      <c r="G193" s="20">
        <v>0</v>
      </c>
      <c r="H193" s="20">
        <f t="shared" si="17"/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f t="shared" si="18"/>
        <v>19.433381772775181</v>
      </c>
      <c r="R193" s="20">
        <f t="shared" si="19"/>
        <v>0</v>
      </c>
      <c r="S193" s="20">
        <v>0</v>
      </c>
      <c r="T193" s="35" t="s">
        <v>22</v>
      </c>
    </row>
    <row r="194" spans="1:20" ht="31.5" x14ac:dyDescent="0.2">
      <c r="A194" s="19" t="s">
        <v>186</v>
      </c>
      <c r="B194" s="30" t="s">
        <v>420</v>
      </c>
      <c r="C194" s="19" t="s">
        <v>559</v>
      </c>
      <c r="D194" s="28">
        <v>19.592735722113407</v>
      </c>
      <c r="E194" s="20">
        <v>0</v>
      </c>
      <c r="F194" s="34">
        <v>19.592735722113407</v>
      </c>
      <c r="G194" s="20">
        <v>0</v>
      </c>
      <c r="H194" s="20">
        <f t="shared" si="17"/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f t="shared" si="18"/>
        <v>19.592735722113407</v>
      </c>
      <c r="R194" s="20">
        <f t="shared" si="19"/>
        <v>0</v>
      </c>
      <c r="S194" s="20">
        <v>0</v>
      </c>
      <c r="T194" s="35" t="s">
        <v>22</v>
      </c>
    </row>
    <row r="195" spans="1:20" ht="31.5" x14ac:dyDescent="0.2">
      <c r="A195" s="19" t="s">
        <v>187</v>
      </c>
      <c r="B195" s="30" t="s">
        <v>421</v>
      </c>
      <c r="C195" s="19"/>
      <c r="D195" s="28">
        <v>0</v>
      </c>
      <c r="E195" s="20">
        <v>0</v>
      </c>
      <c r="F195" s="34">
        <v>0</v>
      </c>
      <c r="G195" s="20">
        <v>0</v>
      </c>
      <c r="H195" s="20">
        <f t="shared" si="17"/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f t="shared" si="18"/>
        <v>0</v>
      </c>
      <c r="R195" s="20">
        <f t="shared" si="19"/>
        <v>0</v>
      </c>
      <c r="S195" s="20">
        <v>0</v>
      </c>
      <c r="T195" s="35" t="s">
        <v>22</v>
      </c>
    </row>
    <row r="196" spans="1:20" ht="31.5" x14ac:dyDescent="0.2">
      <c r="A196" s="19" t="s">
        <v>422</v>
      </c>
      <c r="B196" s="25" t="s">
        <v>423</v>
      </c>
      <c r="C196" s="19"/>
      <c r="D196" s="28">
        <v>0</v>
      </c>
      <c r="E196" s="20">
        <v>0</v>
      </c>
      <c r="F196" s="34">
        <v>0</v>
      </c>
      <c r="G196" s="20">
        <v>0</v>
      </c>
      <c r="H196" s="20">
        <f t="shared" si="17"/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f t="shared" si="18"/>
        <v>0</v>
      </c>
      <c r="R196" s="20">
        <f t="shared" si="19"/>
        <v>0</v>
      </c>
      <c r="S196" s="20">
        <v>0</v>
      </c>
      <c r="T196" s="35" t="s">
        <v>22</v>
      </c>
    </row>
    <row r="197" spans="1:20" ht="31.5" x14ac:dyDescent="0.2">
      <c r="A197" s="19" t="s">
        <v>424</v>
      </c>
      <c r="B197" s="25" t="s">
        <v>425</v>
      </c>
      <c r="C197" s="19"/>
      <c r="D197" s="28">
        <v>0</v>
      </c>
      <c r="E197" s="20">
        <v>0</v>
      </c>
      <c r="F197" s="34">
        <v>0</v>
      </c>
      <c r="G197" s="20">
        <v>0</v>
      </c>
      <c r="H197" s="20">
        <f t="shared" si="17"/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f t="shared" si="18"/>
        <v>0</v>
      </c>
      <c r="R197" s="20">
        <f t="shared" si="19"/>
        <v>0</v>
      </c>
      <c r="S197" s="20">
        <v>0</v>
      </c>
      <c r="T197" s="35" t="s">
        <v>22</v>
      </c>
    </row>
    <row r="198" spans="1:20" ht="15.75" x14ac:dyDescent="0.2">
      <c r="A198" s="19" t="s">
        <v>426</v>
      </c>
      <c r="B198" s="29" t="s">
        <v>427</v>
      </c>
      <c r="C198" s="19" t="s">
        <v>560</v>
      </c>
      <c r="D198" s="28">
        <v>10.720044912731286</v>
      </c>
      <c r="E198" s="20">
        <v>0</v>
      </c>
      <c r="F198" s="34">
        <v>10.720044912731286</v>
      </c>
      <c r="G198" s="20">
        <v>0</v>
      </c>
      <c r="H198" s="20">
        <f t="shared" si="17"/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f t="shared" si="18"/>
        <v>10.720044912731286</v>
      </c>
      <c r="R198" s="20">
        <f t="shared" si="19"/>
        <v>0</v>
      </c>
      <c r="S198" s="20">
        <v>0</v>
      </c>
      <c r="T198" s="35" t="s">
        <v>22</v>
      </c>
    </row>
    <row r="199" spans="1:20" ht="15.75" x14ac:dyDescent="0.2">
      <c r="A199" s="19" t="s">
        <v>428</v>
      </c>
      <c r="B199" s="29" t="s">
        <v>429</v>
      </c>
      <c r="C199" s="19" t="s">
        <v>561</v>
      </c>
      <c r="D199" s="28">
        <v>139.99421459106597</v>
      </c>
      <c r="E199" s="20">
        <v>0</v>
      </c>
      <c r="F199" s="34">
        <v>139.99421459106597</v>
      </c>
      <c r="G199" s="20">
        <v>0</v>
      </c>
      <c r="H199" s="20">
        <f t="shared" si="17"/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f t="shared" si="18"/>
        <v>139.99421459106597</v>
      </c>
      <c r="R199" s="20">
        <f t="shared" si="19"/>
        <v>0</v>
      </c>
      <c r="S199" s="20">
        <v>0</v>
      </c>
      <c r="T199" s="35" t="s">
        <v>22</v>
      </c>
    </row>
    <row r="200" spans="1:20" ht="31.5" x14ac:dyDescent="0.2">
      <c r="A200" s="19" t="s">
        <v>430</v>
      </c>
      <c r="B200" s="31" t="s">
        <v>431</v>
      </c>
      <c r="C200" s="19" t="s">
        <v>562</v>
      </c>
      <c r="D200" s="28">
        <v>14.592056072378401</v>
      </c>
      <c r="E200" s="20">
        <v>0</v>
      </c>
      <c r="F200" s="34">
        <v>14.592056072378401</v>
      </c>
      <c r="G200" s="20">
        <v>0</v>
      </c>
      <c r="H200" s="20">
        <f t="shared" si="17"/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f t="shared" si="18"/>
        <v>14.592056072378401</v>
      </c>
      <c r="R200" s="20">
        <f t="shared" si="19"/>
        <v>0</v>
      </c>
      <c r="S200" s="20">
        <v>0</v>
      </c>
      <c r="T200" s="35" t="s">
        <v>22</v>
      </c>
    </row>
    <row r="201" spans="1:20" ht="63" x14ac:dyDescent="0.2">
      <c r="A201" s="19" t="s">
        <v>432</v>
      </c>
      <c r="B201" s="31" t="s">
        <v>433</v>
      </c>
      <c r="C201" s="19" t="s">
        <v>563</v>
      </c>
      <c r="D201" s="28">
        <v>8.8019225908461536</v>
      </c>
      <c r="E201" s="20">
        <v>0</v>
      </c>
      <c r="F201" s="34">
        <v>8.8019225908461536</v>
      </c>
      <c r="G201" s="20">
        <v>8.8019225908461536</v>
      </c>
      <c r="H201" s="20">
        <f t="shared" si="17"/>
        <v>0</v>
      </c>
      <c r="I201" s="20">
        <v>8.8019225908461536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f t="shared" si="18"/>
        <v>8.8019225908461536</v>
      </c>
      <c r="R201" s="20">
        <f t="shared" si="19"/>
        <v>-8.8019225908461536</v>
      </c>
      <c r="S201" s="20">
        <f t="shared" si="20"/>
        <v>-100</v>
      </c>
      <c r="T201" s="35" t="s">
        <v>470</v>
      </c>
    </row>
    <row r="202" spans="1:20" ht="63" x14ac:dyDescent="0.2">
      <c r="A202" s="19" t="s">
        <v>434</v>
      </c>
      <c r="B202" s="30" t="s">
        <v>435</v>
      </c>
      <c r="C202" s="19" t="s">
        <v>564</v>
      </c>
      <c r="D202" s="28">
        <v>19.786442793035818</v>
      </c>
      <c r="E202" s="20">
        <v>0</v>
      </c>
      <c r="F202" s="34">
        <v>19.786442793035818</v>
      </c>
      <c r="G202" s="20">
        <v>19.786442793035818</v>
      </c>
      <c r="H202" s="20">
        <f t="shared" si="17"/>
        <v>0</v>
      </c>
      <c r="I202" s="20">
        <v>19.786442793035818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f t="shared" si="18"/>
        <v>19.786442793035818</v>
      </c>
      <c r="R202" s="20">
        <f t="shared" si="19"/>
        <v>-19.786442793035818</v>
      </c>
      <c r="S202" s="20">
        <f t="shared" si="20"/>
        <v>-100</v>
      </c>
      <c r="T202" s="35" t="s">
        <v>470</v>
      </c>
    </row>
    <row r="203" spans="1:20" ht="31.5" x14ac:dyDescent="0.2">
      <c r="A203" s="19" t="s">
        <v>436</v>
      </c>
      <c r="B203" s="30" t="s">
        <v>437</v>
      </c>
      <c r="C203" s="19" t="s">
        <v>565</v>
      </c>
      <c r="D203" s="28">
        <v>50.246486215833606</v>
      </c>
      <c r="E203" s="20">
        <v>12.210625863599999</v>
      </c>
      <c r="F203" s="34">
        <v>38.035860352233605</v>
      </c>
      <c r="G203" s="20">
        <v>0</v>
      </c>
      <c r="H203" s="20">
        <f t="shared" si="17"/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f t="shared" si="18"/>
        <v>38.035860352233605</v>
      </c>
      <c r="R203" s="20">
        <f t="shared" si="19"/>
        <v>0</v>
      </c>
      <c r="S203" s="20">
        <v>0</v>
      </c>
      <c r="T203" s="35" t="s">
        <v>22</v>
      </c>
    </row>
    <row r="204" spans="1:20" ht="31.5" x14ac:dyDescent="0.2">
      <c r="A204" s="19" t="s">
        <v>438</v>
      </c>
      <c r="B204" s="30" t="s">
        <v>439</v>
      </c>
      <c r="C204" s="19" t="s">
        <v>566</v>
      </c>
      <c r="D204" s="28">
        <v>2.3354383559878871</v>
      </c>
      <c r="E204" s="20">
        <v>0</v>
      </c>
      <c r="F204" s="34">
        <v>2.3354383559878871</v>
      </c>
      <c r="G204" s="20">
        <v>0</v>
      </c>
      <c r="H204" s="20">
        <f t="shared" si="17"/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f t="shared" si="18"/>
        <v>2.3354383559878871</v>
      </c>
      <c r="R204" s="20">
        <f t="shared" si="19"/>
        <v>0</v>
      </c>
      <c r="S204" s="20">
        <v>0</v>
      </c>
      <c r="T204" s="35" t="s">
        <v>22</v>
      </c>
    </row>
    <row r="205" spans="1:20" ht="31.5" x14ac:dyDescent="0.2">
      <c r="A205" s="19" t="s">
        <v>440</v>
      </c>
      <c r="B205" s="30" t="s">
        <v>441</v>
      </c>
      <c r="C205" s="19" t="s">
        <v>567</v>
      </c>
      <c r="D205" s="28">
        <v>16.778651924893271</v>
      </c>
      <c r="E205" s="20">
        <v>0</v>
      </c>
      <c r="F205" s="34">
        <v>16.778651924893271</v>
      </c>
      <c r="G205" s="20">
        <v>0</v>
      </c>
      <c r="H205" s="20">
        <f t="shared" si="17"/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f t="shared" si="18"/>
        <v>16.778651924893271</v>
      </c>
      <c r="R205" s="20">
        <f t="shared" si="19"/>
        <v>0</v>
      </c>
      <c r="S205" s="20">
        <v>0</v>
      </c>
      <c r="T205" s="35" t="s">
        <v>22</v>
      </c>
    </row>
    <row r="206" spans="1:20" ht="63" x14ac:dyDescent="0.25">
      <c r="A206" s="19" t="s">
        <v>442</v>
      </c>
      <c r="B206" s="30" t="s">
        <v>443</v>
      </c>
      <c r="C206" s="46" t="s">
        <v>568</v>
      </c>
      <c r="D206" s="28">
        <v>23.525138560988808</v>
      </c>
      <c r="E206" s="20">
        <v>0</v>
      </c>
      <c r="F206" s="34">
        <v>23.525138560988808</v>
      </c>
      <c r="G206" s="20">
        <v>23.525138560988808</v>
      </c>
      <c r="H206" s="20">
        <f t="shared" si="17"/>
        <v>0</v>
      </c>
      <c r="I206" s="20">
        <v>23.525138560988808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f t="shared" si="18"/>
        <v>23.525138560988808</v>
      </c>
      <c r="R206" s="20">
        <f t="shared" si="19"/>
        <v>-23.525138560988808</v>
      </c>
      <c r="S206" s="20">
        <f t="shared" si="20"/>
        <v>-100</v>
      </c>
      <c r="T206" s="35" t="s">
        <v>470</v>
      </c>
    </row>
    <row r="207" spans="1:20" ht="31.5" x14ac:dyDescent="0.2">
      <c r="A207" s="19" t="s">
        <v>444</v>
      </c>
      <c r="B207" s="30" t="s">
        <v>445</v>
      </c>
      <c r="C207" s="19" t="s">
        <v>569</v>
      </c>
      <c r="D207" s="28">
        <v>23.99458239574674</v>
      </c>
      <c r="E207" s="20">
        <v>0</v>
      </c>
      <c r="F207" s="34">
        <v>23.99458239574674</v>
      </c>
      <c r="G207" s="20">
        <v>0</v>
      </c>
      <c r="H207" s="20">
        <f t="shared" si="17"/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f t="shared" si="18"/>
        <v>23.99458239574674</v>
      </c>
      <c r="R207" s="20">
        <f t="shared" si="19"/>
        <v>0</v>
      </c>
      <c r="S207" s="20">
        <v>0</v>
      </c>
      <c r="T207" s="35" t="s">
        <v>22</v>
      </c>
    </row>
    <row r="208" spans="1:20" ht="31.5" x14ac:dyDescent="0.2">
      <c r="A208" s="19" t="s">
        <v>446</v>
      </c>
      <c r="B208" s="30" t="s">
        <v>447</v>
      </c>
      <c r="C208" s="19" t="s">
        <v>570</v>
      </c>
      <c r="D208" s="28">
        <v>13.9070376935369</v>
      </c>
      <c r="E208" s="20">
        <v>0</v>
      </c>
      <c r="F208" s="34">
        <v>13.9070376935369</v>
      </c>
      <c r="G208" s="20">
        <v>13.907037693536921</v>
      </c>
      <c r="H208" s="20">
        <f t="shared" si="17"/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13.907037693536921</v>
      </c>
      <c r="P208" s="20">
        <v>0</v>
      </c>
      <c r="Q208" s="20">
        <f t="shared" si="18"/>
        <v>13.9070376935369</v>
      </c>
      <c r="R208" s="20">
        <f t="shared" si="19"/>
        <v>0</v>
      </c>
      <c r="S208" s="20">
        <v>0</v>
      </c>
      <c r="T208" s="35" t="s">
        <v>22</v>
      </c>
    </row>
    <row r="209" spans="1:20" ht="31.5" x14ac:dyDescent="0.2">
      <c r="A209" s="19" t="s">
        <v>449</v>
      </c>
      <c r="B209" s="30" t="s">
        <v>450</v>
      </c>
      <c r="C209" s="19" t="s">
        <v>571</v>
      </c>
      <c r="D209" s="28">
        <v>25.074338603555343</v>
      </c>
      <c r="E209" s="20">
        <v>0</v>
      </c>
      <c r="F209" s="34">
        <v>25.074338603555343</v>
      </c>
      <c r="G209" s="20">
        <v>25.074338603555343</v>
      </c>
      <c r="H209" s="20">
        <f t="shared" ref="H209:H217" si="21">J209+L209+N209+P209</f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25.074338603555343</v>
      </c>
      <c r="P209" s="20">
        <v>0</v>
      </c>
      <c r="Q209" s="20">
        <f t="shared" ref="Q209:Q217" si="22">F209-H209</f>
        <v>25.074338603555343</v>
      </c>
      <c r="R209" s="20">
        <f t="shared" ref="R209:R217" si="23">H209-I209-K209</f>
        <v>0</v>
      </c>
      <c r="S209" s="20">
        <v>0</v>
      </c>
      <c r="T209" s="35" t="s">
        <v>22</v>
      </c>
    </row>
    <row r="210" spans="1:20" ht="31.5" x14ac:dyDescent="0.2">
      <c r="A210" s="19" t="s">
        <v>451</v>
      </c>
      <c r="B210" s="30" t="s">
        <v>452</v>
      </c>
      <c r="C210" s="19" t="s">
        <v>572</v>
      </c>
      <c r="D210" s="28">
        <v>1.787093787824406</v>
      </c>
      <c r="E210" s="20">
        <v>0</v>
      </c>
      <c r="F210" s="34">
        <v>1.787093787824406</v>
      </c>
      <c r="G210" s="20">
        <v>1.787093787824406</v>
      </c>
      <c r="H210" s="20">
        <f t="shared" si="21"/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1.787093787824406</v>
      </c>
      <c r="N210" s="20">
        <v>0</v>
      </c>
      <c r="O210" s="20">
        <v>0</v>
      </c>
      <c r="P210" s="20">
        <v>0</v>
      </c>
      <c r="Q210" s="20">
        <f t="shared" si="22"/>
        <v>1.787093787824406</v>
      </c>
      <c r="R210" s="20">
        <f t="shared" si="23"/>
        <v>0</v>
      </c>
      <c r="S210" s="20">
        <v>0</v>
      </c>
      <c r="T210" s="35" t="s">
        <v>22</v>
      </c>
    </row>
    <row r="211" spans="1:20" s="17" customFormat="1" ht="63" x14ac:dyDescent="0.2">
      <c r="A211" s="19" t="s">
        <v>454</v>
      </c>
      <c r="B211" s="30" t="s">
        <v>455</v>
      </c>
      <c r="C211" s="19" t="s">
        <v>573</v>
      </c>
      <c r="D211" s="28">
        <v>20.47440882960851</v>
      </c>
      <c r="E211" s="20">
        <v>0</v>
      </c>
      <c r="F211" s="34">
        <v>20.47440882960851</v>
      </c>
      <c r="G211" s="20">
        <v>20.47440882960851</v>
      </c>
      <c r="H211" s="20">
        <f t="shared" si="21"/>
        <v>0</v>
      </c>
      <c r="I211" s="20">
        <v>20.47440882960851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f t="shared" si="22"/>
        <v>20.47440882960851</v>
      </c>
      <c r="R211" s="20">
        <f t="shared" si="23"/>
        <v>-20.47440882960851</v>
      </c>
      <c r="S211" s="20">
        <f t="shared" ref="S211:S217" si="24">R211/(I211+K211)*100</f>
        <v>-100</v>
      </c>
      <c r="T211" s="35" t="s">
        <v>470</v>
      </c>
    </row>
    <row r="212" spans="1:20" s="17" customFormat="1" ht="15.75" x14ac:dyDescent="0.2">
      <c r="A212" s="19" t="s">
        <v>456</v>
      </c>
      <c r="B212" s="30" t="s">
        <v>457</v>
      </c>
      <c r="C212" s="19" t="s">
        <v>448</v>
      </c>
      <c r="D212" s="28">
        <v>135.10087008433308</v>
      </c>
      <c r="E212" s="20">
        <v>0</v>
      </c>
      <c r="F212" s="34">
        <v>135.10087008433308</v>
      </c>
      <c r="G212" s="20">
        <v>0</v>
      </c>
      <c r="H212" s="20">
        <f t="shared" si="21"/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f t="shared" si="22"/>
        <v>135.10087008433308</v>
      </c>
      <c r="R212" s="20">
        <f t="shared" si="23"/>
        <v>0</v>
      </c>
      <c r="S212" s="20">
        <v>0</v>
      </c>
      <c r="T212" s="35" t="s">
        <v>22</v>
      </c>
    </row>
    <row r="213" spans="1:20" ht="31.5" x14ac:dyDescent="0.2">
      <c r="A213" s="19" t="s">
        <v>458</v>
      </c>
      <c r="B213" s="30" t="s">
        <v>459</v>
      </c>
      <c r="C213" s="19" t="s">
        <v>574</v>
      </c>
      <c r="D213" s="28">
        <v>23.606677725533601</v>
      </c>
      <c r="E213" s="20">
        <v>0</v>
      </c>
      <c r="F213" s="34">
        <v>23.606677725533601</v>
      </c>
      <c r="G213" s="20">
        <v>23.606677725533601</v>
      </c>
      <c r="H213" s="20">
        <f t="shared" si="21"/>
        <v>0</v>
      </c>
      <c r="I213" s="20">
        <v>23.606677725533601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f t="shared" si="22"/>
        <v>23.606677725533601</v>
      </c>
      <c r="R213" s="20">
        <f t="shared" si="23"/>
        <v>-23.606677725533601</v>
      </c>
      <c r="S213" s="20">
        <f t="shared" si="24"/>
        <v>-100</v>
      </c>
      <c r="T213" s="47" t="s">
        <v>469</v>
      </c>
    </row>
    <row r="214" spans="1:20" ht="31.5" x14ac:dyDescent="0.2">
      <c r="A214" s="19" t="s">
        <v>460</v>
      </c>
      <c r="B214" s="30" t="s">
        <v>461</v>
      </c>
      <c r="C214" s="19" t="s">
        <v>453</v>
      </c>
      <c r="D214" s="28">
        <v>144.72916875271426</v>
      </c>
      <c r="E214" s="20">
        <v>0</v>
      </c>
      <c r="F214" s="34">
        <v>144.72916875271426</v>
      </c>
      <c r="G214" s="20">
        <v>144.72916875271426</v>
      </c>
      <c r="H214" s="20">
        <f t="shared" si="21"/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144.72916875271426</v>
      </c>
      <c r="P214" s="20">
        <v>0</v>
      </c>
      <c r="Q214" s="20">
        <f t="shared" si="22"/>
        <v>144.72916875271426</v>
      </c>
      <c r="R214" s="20">
        <f t="shared" si="23"/>
        <v>0</v>
      </c>
      <c r="S214" s="20">
        <v>0</v>
      </c>
      <c r="T214" s="35" t="s">
        <v>22</v>
      </c>
    </row>
    <row r="215" spans="1:20" s="17" customFormat="1" ht="47.25" x14ac:dyDescent="0.2">
      <c r="A215" s="19" t="s">
        <v>462</v>
      </c>
      <c r="B215" s="30" t="s">
        <v>463</v>
      </c>
      <c r="C215" s="19" t="s">
        <v>575</v>
      </c>
      <c r="D215" s="28">
        <v>73.535916628181297</v>
      </c>
      <c r="E215" s="20">
        <v>5.6205465099999996</v>
      </c>
      <c r="F215" s="34">
        <v>67.915370118181301</v>
      </c>
      <c r="G215" s="20">
        <v>0</v>
      </c>
      <c r="H215" s="20">
        <f t="shared" si="21"/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f t="shared" si="22"/>
        <v>67.915370118181301</v>
      </c>
      <c r="R215" s="20">
        <f t="shared" si="23"/>
        <v>0</v>
      </c>
      <c r="S215" s="20">
        <v>0</v>
      </c>
      <c r="T215" s="35" t="s">
        <v>22</v>
      </c>
    </row>
    <row r="216" spans="1:20" ht="47.25" x14ac:dyDescent="0.2">
      <c r="A216" s="19" t="s">
        <v>464</v>
      </c>
      <c r="B216" s="30" t="s">
        <v>465</v>
      </c>
      <c r="C216" s="19" t="s">
        <v>576</v>
      </c>
      <c r="D216" s="28">
        <v>22.590122225391003</v>
      </c>
      <c r="E216" s="20">
        <v>12.947407479599999</v>
      </c>
      <c r="F216" s="34">
        <v>9.6427147457910038</v>
      </c>
      <c r="G216" s="20">
        <v>0</v>
      </c>
      <c r="H216" s="20">
        <f t="shared" si="21"/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f t="shared" si="22"/>
        <v>9.6427147457910038</v>
      </c>
      <c r="R216" s="20">
        <f t="shared" si="23"/>
        <v>0</v>
      </c>
      <c r="S216" s="20">
        <v>0</v>
      </c>
      <c r="T216" s="35" t="s">
        <v>22</v>
      </c>
    </row>
    <row r="217" spans="1:20" ht="31.5" x14ac:dyDescent="0.2">
      <c r="A217" s="19" t="s">
        <v>466</v>
      </c>
      <c r="B217" s="27" t="s">
        <v>467</v>
      </c>
      <c r="C217" s="37" t="s">
        <v>468</v>
      </c>
      <c r="D217" s="48">
        <v>45</v>
      </c>
      <c r="E217" s="39">
        <v>16.574008599999999</v>
      </c>
      <c r="F217" s="38">
        <v>28.425991400000001</v>
      </c>
      <c r="G217" s="39">
        <v>15</v>
      </c>
      <c r="H217" s="20">
        <f t="shared" si="21"/>
        <v>1.2987500999999999</v>
      </c>
      <c r="I217" s="39">
        <v>3.75</v>
      </c>
      <c r="J217" s="40">
        <v>0.88250362799999993</v>
      </c>
      <c r="K217" s="41">
        <v>3.75</v>
      </c>
      <c r="L217" s="39">
        <f>1.2987501-J217</f>
        <v>0.41624647199999998</v>
      </c>
      <c r="M217" s="39">
        <v>3.75</v>
      </c>
      <c r="N217" s="39">
        <v>0</v>
      </c>
      <c r="O217" s="39">
        <v>3.75</v>
      </c>
      <c r="P217" s="39">
        <v>0</v>
      </c>
      <c r="Q217" s="20">
        <f t="shared" si="22"/>
        <v>27.127241300000001</v>
      </c>
      <c r="R217" s="20">
        <f t="shared" si="23"/>
        <v>-6.2012499000000005</v>
      </c>
      <c r="S217" s="20">
        <f t="shared" si="24"/>
        <v>-82.683332000000007</v>
      </c>
      <c r="T217" s="49" t="s">
        <v>469</v>
      </c>
    </row>
    <row r="218" spans="1:20" ht="14.25" customHeight="1" x14ac:dyDescent="0.2">
      <c r="A218" s="19" t="s">
        <v>188</v>
      </c>
      <c r="B218" s="27" t="s">
        <v>189</v>
      </c>
      <c r="C218" s="19" t="s">
        <v>21</v>
      </c>
      <c r="D218" s="20" t="s">
        <v>22</v>
      </c>
      <c r="E218" s="20" t="s">
        <v>22</v>
      </c>
      <c r="F218" s="20" t="s">
        <v>22</v>
      </c>
      <c r="G218" s="20" t="s">
        <v>22</v>
      </c>
      <c r="H218" s="20" t="s">
        <v>22</v>
      </c>
      <c r="I218" s="20" t="s">
        <v>22</v>
      </c>
      <c r="J218" s="20" t="s">
        <v>22</v>
      </c>
      <c r="K218" s="20" t="s">
        <v>22</v>
      </c>
      <c r="L218" s="20" t="s">
        <v>22</v>
      </c>
      <c r="M218" s="20" t="s">
        <v>22</v>
      </c>
      <c r="N218" s="20" t="s">
        <v>22</v>
      </c>
      <c r="O218" s="20" t="s">
        <v>22</v>
      </c>
      <c r="P218" s="20" t="s">
        <v>22</v>
      </c>
      <c r="Q218" s="20" t="s">
        <v>22</v>
      </c>
      <c r="R218" s="20" t="s">
        <v>22</v>
      </c>
      <c r="S218" s="20" t="s">
        <v>22</v>
      </c>
      <c r="T218" s="20" t="s">
        <v>22</v>
      </c>
    </row>
    <row r="219" spans="1:20" ht="15.75" customHeight="1" x14ac:dyDescent="0.2">
      <c r="A219" s="19" t="s">
        <v>190</v>
      </c>
      <c r="B219" s="27" t="s">
        <v>191</v>
      </c>
      <c r="C219" s="19" t="s">
        <v>21</v>
      </c>
      <c r="D219" s="20" t="s">
        <v>22</v>
      </c>
      <c r="E219" s="20" t="s">
        <v>22</v>
      </c>
      <c r="F219" s="20" t="s">
        <v>22</v>
      </c>
      <c r="G219" s="20" t="s">
        <v>22</v>
      </c>
      <c r="H219" s="20" t="s">
        <v>22</v>
      </c>
      <c r="I219" s="20" t="s">
        <v>22</v>
      </c>
      <c r="J219" s="20" t="s">
        <v>22</v>
      </c>
      <c r="K219" s="20" t="s">
        <v>22</v>
      </c>
      <c r="L219" s="20" t="s">
        <v>22</v>
      </c>
      <c r="M219" s="20" t="s">
        <v>22</v>
      </c>
      <c r="N219" s="20" t="s">
        <v>22</v>
      </c>
      <c r="O219" s="20" t="s">
        <v>22</v>
      </c>
      <c r="P219" s="20" t="s">
        <v>22</v>
      </c>
      <c r="Q219" s="20" t="s">
        <v>22</v>
      </c>
      <c r="R219" s="20" t="s">
        <v>22</v>
      </c>
      <c r="S219" s="20" t="s">
        <v>22</v>
      </c>
      <c r="T219" s="20" t="s">
        <v>22</v>
      </c>
    </row>
    <row r="228" spans="2:2" ht="11.45" customHeight="1" x14ac:dyDescent="0.2">
      <c r="B228" s="42"/>
    </row>
  </sheetData>
  <autoFilter ref="A15:S217"/>
  <mergeCells count="25">
    <mergeCell ref="A8:T8"/>
    <mergeCell ref="A9:T9"/>
    <mergeCell ref="A12:A14"/>
    <mergeCell ref="B12:B14"/>
    <mergeCell ref="D7:T7"/>
    <mergeCell ref="Q12:Q14"/>
    <mergeCell ref="R12:S12"/>
    <mergeCell ref="R1:T1"/>
    <mergeCell ref="R2:T2"/>
    <mergeCell ref="R3:T3"/>
    <mergeCell ref="A5:T5"/>
    <mergeCell ref="A6:T6"/>
    <mergeCell ref="T12:T14"/>
    <mergeCell ref="G13:H13"/>
    <mergeCell ref="C12:C14"/>
    <mergeCell ref="D12:D14"/>
    <mergeCell ref="E12:E14"/>
    <mergeCell ref="F12:F14"/>
    <mergeCell ref="G12:P12"/>
    <mergeCell ref="I13:J13"/>
    <mergeCell ref="K13:L13"/>
    <mergeCell ref="M13:N13"/>
    <mergeCell ref="O13:P13"/>
    <mergeCell ref="R13:R14"/>
    <mergeCell ref="S13:S14"/>
  </mergeCells>
  <pageMargins left="0.39370078740157483" right="0.39370078740157483" top="0.39370078740157483" bottom="0.39370078740157483" header="0.39370078740157483" footer="0.39370078740157483"/>
  <pageSetup fitToWidth="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Арутюнова Людмила Викторовна</dc:creator>
  <cp:lastModifiedBy>Попова Наталья Николаевна</cp:lastModifiedBy>
  <dcterms:created xsi:type="dcterms:W3CDTF">2019-02-15T06:52:30Z</dcterms:created>
  <dcterms:modified xsi:type="dcterms:W3CDTF">2019-08-06T10:33:26Z</dcterms:modified>
</cp:coreProperties>
</file>